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<sst xmlns="http://schemas.openxmlformats.org/spreadsheetml/2006/main" count="167" uniqueCount="144">
  <si>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</si>
  <si>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</si>
  <si>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</si>
  <si>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</si>
  <si>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</si>
  <si>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</si>
  <si>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</si>
  <si>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</si>
  <si>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</si>
  <si>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</si>
  <si>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</si>
  <si>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</si>
  <si>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</si>
  <si>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</si>
  <si>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</si>
  <si>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</si>
  <si>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</si>
  <si>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</si>
  <si>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</si>
  <si>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</si>
  <si>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</si>
  <si>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</si>
  <si>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</si>
  <si>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</si>
  <si>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</si>
  <si>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</si>
  <si>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</si>
  <si>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</si>
  <si>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</si>
  <si>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</si>
  <si>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</si>
  <si>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</si>
  <si>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</si>
  <si>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</si>
  <si>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</si>
  <si>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</si>
  <si>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</si>
  <si>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</si>
  <si>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</si>
  <si>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</si>
  <si>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</si>
  <si>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</si>
  <si>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</si>
  <si>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</si>
  <si>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</si>
  <si>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</si>
  <si>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</si>
  <si>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</si>
  <si>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</si>
  <si>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</si>
  <si>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</si>
  <si>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</si>
  <si>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</si>
  <si>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</si>
  <si>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</si>
  <si>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</si>
  <si>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</si>
  <si>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</si>
  <si>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</si>
  <si>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</si>
  <si>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</si>
  <si>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</si>
  <si>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</si>
  <si>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</si>
  <si>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</si>
  <si>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</si>
  <si>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</si>
  <si>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</si>
  <si>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</si>
  <si>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</si>
  <si>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</si>
  <si>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</si>
  <si>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</si>
  <si>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</si>
  <si>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</si>
  <si>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</si>
  <si>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</si>
  <si>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</si>
  <si>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</si>
  <si>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</si>
  <si>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</si>
  <si>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</si>
  <si>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</si>
  <si>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</si>
  <si>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</si>
  <si>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</si>
  <si>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</si>
  <si>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</si>
  <si>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</si>
  <si>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</si>
  <si>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</si>
  <si>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</si>
  <si>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</si>
  <si>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</si>
  <si>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</si>
  <si>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</si>
  <si>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</si>
  <si>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</si>
  <si>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</si>
  <si>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</si>
  <si>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</si>
  <si>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</si>
  <si>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</si>
  <si>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</si>
  <si>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</si>
  <si>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</si>
  <si>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</si>
  <si>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</si>
  <si>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</si>
  <si>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</si>
  <si>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</si>
  <si>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</si>
  <si>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</si>
  <si>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</si>
  <si>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</si>
  <si>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</si>
  <si>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</si>
  <si>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</si>
  <si>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</si>
  <si>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</si>
  <si>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</si>
  <si>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</si>
  <si>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</si>
  <si>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</si>
  <si>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</si>
  <si>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</si>
  <si>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</si>
  <si>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</si>
  <si>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</si>
  <si>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ост.на 01.05.</t>
  </si>
  <si>
    <t>апреля</t>
  </si>
  <si>
    <t>за  апрель 2017 г.</t>
  </si>
  <si>
    <t>прочистка канализации п-д 1</t>
  </si>
  <si>
    <t>покраска бордюров</t>
  </si>
  <si>
    <t>известь</t>
  </si>
  <si>
    <t>15кг</t>
  </si>
  <si>
    <t>обработка кровли мастикой</t>
  </si>
  <si>
    <t>мастика</t>
  </si>
  <si>
    <t>5кг</t>
  </si>
  <si>
    <t>смена эл. Провода (1мп) п-д6</t>
  </si>
  <si>
    <t>эл.провод</t>
  </si>
  <si>
    <t>1мп</t>
  </si>
  <si>
    <t>сжим</t>
  </si>
  <si>
    <t>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</si>
</sst>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4</v>
      </c>
      <c r="K2" s="5" t="s">
        <v>131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130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684.195228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2">
        <f t="shared" si="0"/>
        <v>1639.0459979999998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2">
        <f t="shared" si="0"/>
        <v>2060.8289999999997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37.41</v>
      </c>
      <c r="M20" s="32">
        <f>SUM(M6:M19)</f>
        <v>5139.707525999999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132</v>
      </c>
      <c r="L24" s="25">
        <v>4.83</v>
      </c>
      <c r="M24" s="50">
        <f>L24*114.3*1.202*1.15</f>
        <v>763.1249786999998</v>
      </c>
    </row>
    <row r="25" spans="1:13" ht="12.75">
      <c r="A25" t="s">
        <v>105</v>
      </c>
      <c r="J25" s="20">
        <v>2</v>
      </c>
      <c r="K25" s="48" t="s">
        <v>133</v>
      </c>
      <c r="L25" s="59">
        <v>3.15</v>
      </c>
      <c r="M25" s="50">
        <f>L25*114.3*1.202*1.15</f>
        <v>497.6902034999999</v>
      </c>
    </row>
    <row r="26" spans="1:13" ht="12.75">
      <c r="A26" t="s">
        <v>106</v>
      </c>
      <c r="J26" s="20">
        <v>3</v>
      </c>
      <c r="K26" s="20" t="s">
        <v>136</v>
      </c>
      <c r="L26" s="52">
        <v>5.8</v>
      </c>
      <c r="M26" s="50">
        <f>L26*114.3*1.202*1.15</f>
        <v>916.3819619999998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139</v>
      </c>
      <c r="L27" s="52">
        <f>0.01*19</f>
        <v>0.19</v>
      </c>
      <c r="M27" s="50">
        <f aca="true" t="shared" si="1" ref="M27:M34">L27*114.3*1.202*1.15</f>
        <v>30.019409099999997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13.97</v>
      </c>
      <c r="M35" s="32">
        <f>SUM(M24:M34)</f>
        <v>2207.2165532999993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134</v>
      </c>
      <c r="L39" s="49" t="s">
        <v>135</v>
      </c>
      <c r="M39" s="49">
        <v>192</v>
      </c>
    </row>
    <row r="40" spans="1:13" ht="12.75">
      <c r="A40" s="2" t="s">
        <v>6</v>
      </c>
      <c r="F40" s="11">
        <v>62607.99</v>
      </c>
      <c r="J40" s="20">
        <v>2</v>
      </c>
      <c r="K40" s="20" t="s">
        <v>137</v>
      </c>
      <c r="L40" s="25" t="s">
        <v>138</v>
      </c>
      <c r="M40" s="25">
        <f>5*150</f>
        <v>750</v>
      </c>
    </row>
    <row r="41" spans="1:13" ht="12.75">
      <c r="A41" t="s">
        <v>7</v>
      </c>
      <c r="F41" s="5">
        <v>57135.43</v>
      </c>
      <c r="J41" s="20">
        <v>3</v>
      </c>
      <c r="K41" s="20" t="s">
        <v>140</v>
      </c>
      <c r="L41" s="25" t="s">
        <v>141</v>
      </c>
      <c r="M41" s="25">
        <v>7.88</v>
      </c>
    </row>
    <row r="42" spans="2:13" ht="12.75">
      <c r="B42" t="s">
        <v>8</v>
      </c>
      <c r="F42" s="9">
        <f>F41/F40</f>
        <v>0.912590070372807</v>
      </c>
      <c r="J42" s="20">
        <v>4</v>
      </c>
      <c r="K42" s="20" t="s">
        <v>142</v>
      </c>
      <c r="L42" s="25" t="s">
        <v>143</v>
      </c>
      <c r="M42" s="25">
        <f>2*36</f>
        <v>72</v>
      </c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58435.43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1021.88</v>
      </c>
    </row>
    <row r="54" spans="1:6" ht="12.75">
      <c r="A54" t="s">
        <v>73</v>
      </c>
      <c r="C54" s="13"/>
      <c r="D54" s="43">
        <v>1.89</v>
      </c>
      <c r="E54" s="13" t="s">
        <v>14</v>
      </c>
      <c r="F54" s="11">
        <f>E33*D54</f>
        <v>8460.774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8460.774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161163</v>
      </c>
      <c r="D58">
        <v>228935.4</v>
      </c>
      <c r="E58">
        <v>4476.6</v>
      </c>
      <c r="F58" s="33">
        <f>C58/D58*E58</f>
        <v>3151.379322725975</v>
      </c>
    </row>
    <row r="59" spans="1:6" ht="12.75">
      <c r="A59" t="s">
        <v>19</v>
      </c>
      <c r="F59" s="33">
        <f>M20</f>
        <v>5139.707525999999</v>
      </c>
    </row>
    <row r="60" spans="1:6" ht="12.75">
      <c r="A60" t="s">
        <v>20</v>
      </c>
      <c r="F60" s="11">
        <f>M35</f>
        <v>2207.2165532999993</v>
      </c>
    </row>
    <row r="61" spans="1:6" ht="12.75">
      <c r="A61" t="s">
        <v>70</v>
      </c>
      <c r="F61" s="5">
        <f>1*600*1.202</f>
        <v>721.1999999999999</v>
      </c>
    </row>
    <row r="62" spans="1:6" ht="12.75">
      <c r="A62" t="s">
        <v>21</v>
      </c>
      <c r="F62" s="11">
        <f>M53</f>
        <v>1021.88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0.44</v>
      </c>
      <c r="E65" t="s">
        <v>14</v>
      </c>
      <c r="F65" s="11">
        <f>B65*D65</f>
        <v>1969.7040000000002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14211.087402025973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0.25</v>
      </c>
      <c r="E70" t="s">
        <v>14</v>
      </c>
      <c r="F70" s="11">
        <f>B70*D70</f>
        <v>1119.15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1.12</v>
      </c>
      <c r="E73" t="s">
        <v>14</v>
      </c>
      <c r="F73" s="11">
        <f>B73*D73</f>
        <v>5013.792000000001</v>
      </c>
    </row>
    <row r="74" spans="1:6" ht="12.75">
      <c r="A74" s="4" t="s">
        <v>28</v>
      </c>
      <c r="F74" s="31">
        <f>F70+F73</f>
        <v>6132.942000000001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1.82</v>
      </c>
      <c r="E77" t="s">
        <v>14</v>
      </c>
      <c r="F77" s="11">
        <f>B77*D77</f>
        <v>8147.412000000001</v>
      </c>
    </row>
    <row r="78" spans="1:6" ht="12.75">
      <c r="A78" s="4" t="s">
        <v>30</v>
      </c>
      <c r="F78" s="31">
        <f>SUM(F77)</f>
        <v>8147.412000000001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44774.345402025974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2596.9120333175065</v>
      </c>
      <c r="I81" s="7"/>
    </row>
    <row r="82" spans="1:6" ht="15">
      <c r="A82" s="12" t="s">
        <v>33</v>
      </c>
      <c r="B82" s="12"/>
      <c r="C82" s="12"/>
      <c r="D82" s="12"/>
      <c r="E82" s="12"/>
      <c r="F82" s="40">
        <f>F80+F81</f>
        <v>47371.25743534348</v>
      </c>
    </row>
    <row r="83" spans="2:6" ht="12.75">
      <c r="B83" s="35" t="s">
        <v>66</v>
      </c>
      <c r="C83" s="36" t="s">
        <v>67</v>
      </c>
      <c r="D83" s="22" t="s">
        <v>68</v>
      </c>
      <c r="E83" s="22" t="s">
        <v>69</v>
      </c>
      <c r="F83" s="39" t="s">
        <v>129</v>
      </c>
    </row>
    <row r="84" spans="1:6" ht="12.75">
      <c r="A84" s="13"/>
      <c r="B84" s="37">
        <v>42826</v>
      </c>
      <c r="C84" s="38">
        <v>261761</v>
      </c>
      <c r="D84" s="41">
        <f>F44</f>
        <v>58435.43</v>
      </c>
      <c r="E84" s="41">
        <f>F82</f>
        <v>47371.25743534348</v>
      </c>
      <c r="F84" s="42">
        <f>C84+D84-E84</f>
        <v>272825.17256465653</v>
      </c>
    </row>
    <row r="86" spans="1:6" ht="13.5" thickBot="1">
      <c r="A86" t="s">
        <v>111</v>
      </c>
      <c r="C86" s="57">
        <v>42826</v>
      </c>
      <c r="D86" s="8" t="s">
        <v>112</v>
      </c>
      <c r="E86" s="57">
        <v>42855</v>
      </c>
      <c r="F86" t="s">
        <v>113</v>
      </c>
    </row>
    <row r="87" spans="1:7" ht="13.5" thickBot="1">
      <c r="A87" t="s">
        <v>114</v>
      </c>
      <c r="F87" s="58">
        <f>E84</f>
        <v>47371.25743534348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2017-06-01T14:02:29Z</cp:lastPrinted>
  <dcterms:created xsi:type="dcterms:W3CDTF">2008-08-18T07:30:19Z</dcterms:created>
  <dcterms:modified xsi:type="dcterms:W3CDTF">2017-06-21T10:16:46Z</dcterms:modified>
  <cp:category/>
  <cp:version/>
  <cp:contentType/>
  <cp:contentStatus/>
</cp:coreProperties>
</file>