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<sst xmlns="http://schemas.openxmlformats.org/spreadsheetml/2006/main" count="171" uniqueCount="147">
  <si>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</si>
  <si>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</si>
  <si>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</si>
  <si>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</si>
  <si>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</si>
  <si>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</si>
  <si>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</si>
  <si>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</si>
  <si>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</si>
  <si>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</si>
  <si>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</si>
  <si>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</si>
  <si>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</si>
  <si>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</si>
  <si>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</si>
  <si>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</si>
  <si>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</si>
  <si>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</si>
  <si>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</si>
  <si>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</si>
  <si>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</si>
  <si>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</si>
  <si>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</si>
  <si>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</si>
  <si>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</si>
  <si>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</si>
  <si>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</si>
  <si>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</si>
  <si>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</si>
  <si>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</si>
  <si>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</si>
  <si>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</si>
  <si>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</si>
  <si>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</si>
  <si>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</si>
  <si>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</si>
  <si>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</si>
  <si>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</si>
  <si>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</si>
  <si>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</si>
  <si>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</si>
  <si>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</si>
  <si>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</si>
  <si>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</si>
  <si>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</si>
  <si>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</si>
  <si>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</si>
  <si>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</si>
  <si>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</si>
  <si>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</si>
  <si>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</si>
  <si>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</si>
  <si>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</si>
  <si>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</si>
  <si>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</si>
  <si>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</si>
  <si>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</si>
  <si>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</si>
  <si>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</si>
  <si>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</si>
  <si>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</si>
  <si>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</si>
  <si>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</si>
  <si>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</si>
  <si>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</si>
  <si>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</si>
  <si>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</si>
  <si>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</si>
  <si>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</si>
  <si>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</si>
  <si>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</si>
  <si>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</si>
  <si>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</si>
  <si>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</si>
  <si>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</si>
  <si>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</si>
  <si>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</si>
  <si>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</si>
  <si>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</si>
  <si>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</si>
  <si>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</si>
  <si>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</si>
  <si>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</si>
  <si>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</si>
  <si>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</si>
  <si>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</si>
  <si>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</si>
  <si>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</si>
  <si>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</si>
  <si>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</si>
  <si>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</si>
  <si>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</si>
  <si>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</si>
  <si>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</si>
  <si>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</si>
  <si>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</si>
  <si>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</si>
  <si>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</si>
  <si>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</si>
  <si>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</si>
  <si>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</si>
  <si>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</si>
  <si>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</si>
  <si>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</si>
  <si>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</si>
  <si>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</si>
  <si>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</si>
  <si>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</si>
  <si>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</si>
  <si>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</si>
  <si>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</si>
  <si>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</si>
  <si>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</si>
  <si>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</si>
  <si>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</si>
  <si>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</si>
  <si>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</si>
  <si>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</si>
  <si>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</si>
  <si>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</si>
  <si>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</si>
  <si>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</si>
  <si>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</si>
  <si>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</si>
  <si>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</si>
  <si>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</si>
  <si>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</si>
  <si>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</si>
  <si>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</si>
  <si>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</si>
  <si>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</si>
  <si>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отвод 50</t>
  </si>
  <si>
    <t>5шт</t>
  </si>
  <si>
    <t>установка вентиля д 15 (1шт) п-д3</t>
  </si>
  <si>
    <t>вентиль д 15</t>
  </si>
  <si>
    <t>1шт</t>
  </si>
  <si>
    <t>смена труб д 20 п.пр. (1мп) кв.62</t>
  </si>
  <si>
    <t>труба д 20 п.пр.</t>
  </si>
  <si>
    <t>1мп</t>
  </si>
  <si>
    <t>муфта 20</t>
  </si>
  <si>
    <t>2шт</t>
  </si>
  <si>
    <t>уголок 20 п.пр.</t>
  </si>
  <si>
    <t>уголок 25 п.пр.</t>
  </si>
  <si>
    <t>переход металл.</t>
  </si>
  <si>
    <t>смена ламп (4шт) п-д3,5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</si>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</sst>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0">
      <selection activeCell="M48" sqref="M4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129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2.76</v>
      </c>
      <c r="M6" s="45">
        <f>L6*114.3*1.202</f>
        <v>379.19253599999996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454.7562659999999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454.7562659999999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1717.3574999999998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24.630000000000003</v>
      </c>
      <c r="M20" s="34">
        <f>SUM(M6:M19)</f>
        <v>3383.8812179999995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133</v>
      </c>
      <c r="L24" s="25">
        <v>0.81</v>
      </c>
      <c r="M24" s="33">
        <f>L24*114.3*1.202*1.15</f>
        <v>127.97748089999997</v>
      </c>
    </row>
    <row r="25" spans="1:13" ht="12.75">
      <c r="A25" t="s">
        <v>106</v>
      </c>
      <c r="J25" s="20">
        <v>2</v>
      </c>
      <c r="K25" s="20" t="s">
        <v>136</v>
      </c>
      <c r="L25" s="45">
        <f>0.01*224.9</f>
        <v>2.249</v>
      </c>
      <c r="M25" s="33">
        <f aca="true" t="shared" si="1" ref="M25:M35">L25*114.3*1.202*1.15</f>
        <v>355.33500560999994</v>
      </c>
    </row>
    <row r="26" spans="1:13" ht="12.75">
      <c r="A26" t="s">
        <v>107</v>
      </c>
      <c r="J26" s="20">
        <v>3</v>
      </c>
      <c r="K26" s="20" t="s">
        <v>144</v>
      </c>
      <c r="L26" s="25">
        <f>0.04*7.1</f>
        <v>0.284</v>
      </c>
      <c r="M26" s="33">
        <f t="shared" si="1"/>
        <v>44.87111675999999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3.343</v>
      </c>
      <c r="M36" s="34">
        <f>SUM(M24:M35)</f>
        <v>528.1836032699999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47142.74</v>
      </c>
      <c r="J40" s="20">
        <v>1</v>
      </c>
      <c r="K40" s="20" t="s">
        <v>131</v>
      </c>
      <c r="L40" s="52" t="s">
        <v>132</v>
      </c>
      <c r="M40" s="25">
        <f>5*20.95</f>
        <v>104.75</v>
      </c>
    </row>
    <row r="41" spans="1:13" ht="12.75">
      <c r="A41" t="s">
        <v>7</v>
      </c>
      <c r="F41" s="5">
        <v>38916.82</v>
      </c>
      <c r="J41" s="20">
        <v>2</v>
      </c>
      <c r="K41" s="20" t="s">
        <v>134</v>
      </c>
      <c r="L41" s="25" t="s">
        <v>135</v>
      </c>
      <c r="M41" s="25">
        <v>242.5</v>
      </c>
    </row>
    <row r="42" spans="2:13" ht="12.75">
      <c r="B42" t="s">
        <v>8</v>
      </c>
      <c r="F42" s="9">
        <f>F41/F40</f>
        <v>0.8255103542984562</v>
      </c>
      <c r="J42" s="20">
        <v>3</v>
      </c>
      <c r="K42" s="20" t="s">
        <v>137</v>
      </c>
      <c r="L42" s="25" t="s">
        <v>138</v>
      </c>
      <c r="M42" s="25">
        <v>93.35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139</v>
      </c>
      <c r="L43" s="25" t="s">
        <v>140</v>
      </c>
      <c r="M43" s="25">
        <f>2*107.5</f>
        <v>215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39816.82</v>
      </c>
      <c r="J44" s="20">
        <v>5</v>
      </c>
      <c r="K44" s="20" t="s">
        <v>141</v>
      </c>
      <c r="L44" s="25" t="s">
        <v>140</v>
      </c>
      <c r="M44" s="25">
        <f>2*8</f>
        <v>16</v>
      </c>
    </row>
    <row r="45" spans="10:13" ht="12.75">
      <c r="J45" s="20">
        <v>6</v>
      </c>
      <c r="K45" s="20" t="s">
        <v>142</v>
      </c>
      <c r="L45" s="25" t="s">
        <v>140</v>
      </c>
      <c r="M45" s="25">
        <f>2*8.72</f>
        <v>17.44</v>
      </c>
    </row>
    <row r="46" spans="2:13" ht="12.75">
      <c r="B46" s="1" t="s">
        <v>10</v>
      </c>
      <c r="C46" s="1"/>
      <c r="J46" s="20">
        <v>7</v>
      </c>
      <c r="K46" s="20" t="s">
        <v>143</v>
      </c>
      <c r="L46" s="25" t="s">
        <v>135</v>
      </c>
      <c r="M46" s="25">
        <v>58</v>
      </c>
    </row>
    <row r="47" spans="10:13" ht="12.75">
      <c r="J47" s="20">
        <v>8</v>
      </c>
      <c r="K47" s="20" t="s">
        <v>145</v>
      </c>
      <c r="L47" s="25" t="s">
        <v>146</v>
      </c>
      <c r="M47" s="25">
        <f>4*13.3</f>
        <v>53.2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7704.82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1.89</v>
      </c>
      <c r="E54" t="s">
        <v>14</v>
      </c>
      <c r="F54" s="11">
        <f>E33*D54</f>
        <v>5965.785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5965.785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161163</v>
      </c>
      <c r="D58">
        <v>228935.4</v>
      </c>
      <c r="E58">
        <v>3156.5</v>
      </c>
      <c r="F58" s="35">
        <f>C58/D58*E58</f>
        <v>2222.0722941930344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3383.8812179999995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528.1836032699999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1*600*1.202</f>
        <v>721.1999999999999</v>
      </c>
      <c r="J61" s="20"/>
      <c r="K61" s="20"/>
      <c r="L61" s="31" t="s">
        <v>65</v>
      </c>
      <c r="M61" s="28">
        <f>SUM(M40:M60)</f>
        <v>800.2400000000001</v>
      </c>
    </row>
    <row r="62" spans="1:6" ht="12.75">
      <c r="A62" t="s">
        <v>22</v>
      </c>
      <c r="F62" s="5">
        <f>M61</f>
        <v>800.2400000000001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0.44</v>
      </c>
      <c r="E65" t="s">
        <v>14</v>
      </c>
      <c r="F65" s="5">
        <f>B65*D65</f>
        <v>1388.86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9044.437115463033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0.25</v>
      </c>
      <c r="E70" t="s">
        <v>14</v>
      </c>
      <c r="F70" s="11">
        <f>B70*D70</f>
        <v>789.125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1.12</v>
      </c>
      <c r="E73" t="s">
        <v>14</v>
      </c>
      <c r="F73" s="11">
        <f>B73*D73</f>
        <v>3535.28</v>
      </c>
    </row>
    <row r="74" spans="1:6" ht="12.75">
      <c r="A74" s="4" t="s">
        <v>29</v>
      </c>
      <c r="F74" s="32">
        <f>F70+F73</f>
        <v>4324.405000000001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1.82</v>
      </c>
      <c r="E77" t="s">
        <v>14</v>
      </c>
      <c r="F77" s="5">
        <f>B77*D77</f>
        <v>5744.83</v>
      </c>
    </row>
    <row r="78" spans="1:6" ht="12.75">
      <c r="A78" s="4" t="s">
        <v>32</v>
      </c>
      <c r="F78" s="8">
        <f>SUM(F77)</f>
        <v>5744.83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32784.27711546303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1901.4880726968556</v>
      </c>
      <c r="I81" s="7"/>
    </row>
    <row r="82" spans="1:6" ht="15">
      <c r="A82" s="12" t="s">
        <v>35</v>
      </c>
      <c r="B82" s="12"/>
      <c r="C82" s="12"/>
      <c r="D82" s="12"/>
      <c r="E82" s="12"/>
      <c r="F82" s="42">
        <f>F80+F81</f>
        <v>34685.76518815989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128</v>
      </c>
    </row>
    <row r="84" spans="1:6" ht="12.75">
      <c r="A84" s="13"/>
      <c r="B84" s="39">
        <v>42826</v>
      </c>
      <c r="C84" s="40">
        <v>40097</v>
      </c>
      <c r="D84" s="43">
        <f>F44</f>
        <v>39816.82</v>
      </c>
      <c r="E84" s="43">
        <f>F82</f>
        <v>34685.76518815989</v>
      </c>
      <c r="F84" s="44">
        <f>C84+D84-E84</f>
        <v>45228.05481184012</v>
      </c>
    </row>
    <row r="86" spans="1:6" ht="13.5" thickBot="1">
      <c r="A86" t="s">
        <v>111</v>
      </c>
      <c r="C86" s="54">
        <v>42826</v>
      </c>
      <c r="D86" s="8" t="s">
        <v>112</v>
      </c>
      <c r="E86" s="54">
        <v>42855</v>
      </c>
      <c r="F86" t="s">
        <v>113</v>
      </c>
    </row>
    <row r="87" spans="1:7" ht="13.5" thickBot="1">
      <c r="A87" t="s">
        <v>114</v>
      </c>
      <c r="F87" s="55">
        <f>E84</f>
        <v>34685.76518815989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2017-06-01T13:42:02Z</cp:lastPrinted>
  <dcterms:created xsi:type="dcterms:W3CDTF">2008-08-18T07:30:19Z</dcterms:created>
  <dcterms:modified xsi:type="dcterms:W3CDTF">2017-06-20T11:58:13Z</dcterms:modified>
  <cp:category/>
  <cp:version/>
  <cp:contentType/>
  <cp:contentStatus/>
</cp:coreProperties>
</file>