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<sst xmlns="http://schemas.openxmlformats.org/spreadsheetml/2006/main" count="169" uniqueCount="149">
  <si>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</si>
  <si>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</si>
  <si>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</si>
  <si>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</si>
  <si>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</si>
  <si>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</si>
  <si>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</si>
  <si>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</si>
  <si>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</si>
  <si>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</si>
  <si>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</si>
  <si>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</si>
  <si>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</si>
  <si>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</si>
  <si>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</si>
  <si>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</si>
  <si>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</si>
  <si>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</si>
  <si>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</si>
  <si>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</si>
  <si>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</si>
  <si>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</si>
  <si>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</si>
  <si>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</si>
  <si>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</si>
  <si>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</si>
  <si>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</si>
  <si>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</si>
  <si>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</si>
  <si>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</si>
  <si>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</si>
  <si>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</si>
  <si>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</si>
  <si>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</si>
  <si>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</si>
  <si>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</si>
  <si>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</si>
  <si>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</si>
  <si>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</si>
  <si>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</si>
  <si>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</si>
  <si>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</si>
  <si>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</si>
  <si>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</si>
  <si>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</si>
  <si>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</si>
  <si>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</si>
  <si>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</si>
  <si>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</si>
  <si>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</si>
  <si>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</si>
  <si>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</si>
  <si>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</si>
  <si>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</si>
  <si>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</si>
  <si>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</si>
  <si>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</si>
  <si>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</si>
  <si>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</si>
  <si>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</si>
  <si>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</si>
  <si>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</si>
  <si>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</si>
  <si>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</si>
  <si>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</si>
  <si>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</si>
  <si>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</si>
  <si>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</si>
  <si>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</si>
  <si>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</si>
  <si>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</si>
  <si>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</si>
  <si>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</si>
  <si>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</si>
  <si>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</si>
  <si>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</si>
  <si>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</si>
  <si>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</t>
  </si>
  <si>
    <t>(техобслуживание и ремонт по счету)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</si>
  <si>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</si>
  <si>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</si>
  <si>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</si>
  <si>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</si>
  <si>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</si>
  <si>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</si>
  <si>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</si>
  <si>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</si>
  <si>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</si>
  <si>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</si>
  <si>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</si>
  <si>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</si>
  <si>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</si>
  <si>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</si>
  <si>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</si>
  <si>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</si>
  <si>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</si>
  <si>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</si>
  <si>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</si>
  <si>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</si>
  <si>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</si>
  <si>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</si>
  <si>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</si>
  <si>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</si>
  <si>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</si>
  <si>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</si>
  <si>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</si>
  <si>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</si>
  <si>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</si>
  <si>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</si>
  <si>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</si>
  <si>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</si>
  <si>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</si>
  <si>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</si>
  <si>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</si>
  <si>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</si>
  <si>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</si>
  <si>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</si>
  <si>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</si>
  <si>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</si>
  <si>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</si>
  <si>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</si>
  <si>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</si>
  <si>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</si>
  <si>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</si>
  <si>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</si>
  <si>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</si>
  <si>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</si>
  <si>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</si>
  <si>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(арендатор, ростелеком, костар)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</si>
  <si>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</si>
  <si>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</si>
  <si>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</si>
  <si>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</si>
  <si>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</si>
  <si>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ост.на 01.01</t>
  </si>
  <si>
    <t>декабря</t>
  </si>
  <si>
    <t>за   декабрь  2017 г.</t>
  </si>
  <si>
    <t>с перерасчетом</t>
  </si>
  <si>
    <t>ремонт кровли (договор) кв.35</t>
  </si>
  <si>
    <t>ремонт подъезда №4</t>
  </si>
  <si>
    <t>материал для ремонта подъезда</t>
  </si>
  <si>
    <t>пена</t>
  </si>
  <si>
    <t>2шт</t>
  </si>
  <si>
    <t>смена ламп (9шт) п-д1,2,4</t>
  </si>
  <si>
    <t>лампа</t>
  </si>
  <si>
    <t>9шт</t>
  </si>
  <si>
    <t>смена патрона (1шт) п-д4</t>
  </si>
  <si>
    <t>патрон</t>
  </si>
  <si>
    <t>1шт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</si>
</sst>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2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24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2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22" xfId="0" applyNumberFormat="1" applyBorder="1" applyAlignment="1">
      <alignment horizontal="center"/>
    </xf>
    <xf numFmtId="0" fontId="27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">
      <selection activeCell="D2" sqref="D2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3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87</v>
      </c>
      <c r="D2" s="8">
        <v>12</v>
      </c>
      <c r="K2" s="5" t="s">
        <v>136</v>
      </c>
    </row>
    <row r="3" spans="1:13" ht="12.75">
      <c r="A3" t="s">
        <v>88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:13" ht="12.75">
      <c r="A4" t="s">
        <v>89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135</v>
      </c>
      <c r="G5" s="8" t="s">
        <v>130</v>
      </c>
      <c r="J5" s="15"/>
      <c r="K5" s="15"/>
      <c r="L5" s="21" t="s">
        <v>39</v>
      </c>
      <c r="M5" s="21"/>
    </row>
    <row r="6" spans="1:13" ht="12.75">
      <c r="A6" t="s">
        <v>90</v>
      </c>
      <c r="J6" s="20">
        <v>1</v>
      </c>
      <c r="K6" s="20" t="s">
        <v>80</v>
      </c>
      <c r="L6" s="25">
        <v>0</v>
      </c>
      <c r="M6" s="46">
        <f>L6*114.3*1.202</f>
        <v>0</v>
      </c>
    </row>
    <row r="7" spans="2:13" ht="12.75">
      <c r="B7" t="s">
        <v>91</v>
      </c>
      <c r="C7" s="1" t="s">
        <v>92</v>
      </c>
      <c r="D7" s="8">
        <v>6</v>
      </c>
      <c r="J7" s="14">
        <v>2</v>
      </c>
      <c r="K7" s="14" t="s">
        <v>42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43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44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45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48</v>
      </c>
      <c r="L11" s="23">
        <v>5.97</v>
      </c>
      <c r="M11" s="46">
        <f t="shared" si="0"/>
        <v>820.209942</v>
      </c>
    </row>
    <row r="12" spans="5:13" ht="12.75">
      <c r="E12" t="s">
        <v>96</v>
      </c>
      <c r="J12" s="14">
        <v>4</v>
      </c>
      <c r="K12" s="17" t="s">
        <v>46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47</v>
      </c>
      <c r="L13" s="23"/>
      <c r="M13" s="46">
        <f t="shared" si="0"/>
        <v>0</v>
      </c>
    </row>
    <row r="14" spans="1:13" ht="12.75">
      <c r="A14" t="s">
        <v>98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99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100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101</v>
      </c>
      <c r="J17" s="15" t="s">
        <v>53</v>
      </c>
      <c r="K17" s="26" t="s">
        <v>84</v>
      </c>
      <c r="L17" s="21">
        <v>0</v>
      </c>
      <c r="M17" s="46">
        <f t="shared" si="0"/>
        <v>0</v>
      </c>
    </row>
    <row r="18" spans="5:13" ht="12.75">
      <c r="E18" t="s">
        <v>102</v>
      </c>
      <c r="J18" s="15" t="s">
        <v>55</v>
      </c>
      <c r="K18" s="26" t="s">
        <v>54</v>
      </c>
      <c r="L18" s="21">
        <v>1.44</v>
      </c>
      <c r="M18" s="46">
        <f t="shared" si="0"/>
        <v>197.83958399999997</v>
      </c>
    </row>
    <row r="19" spans="1:13" ht="12.75">
      <c r="A19" t="s">
        <v>103</v>
      </c>
      <c r="J19" s="16" t="s">
        <v>83</v>
      </c>
      <c r="K19" s="18" t="s">
        <v>56</v>
      </c>
      <c r="L19" s="23">
        <v>0.5</v>
      </c>
      <c r="M19" s="46">
        <f t="shared" si="0"/>
        <v>68.6943</v>
      </c>
    </row>
    <row r="20" spans="1:13" ht="12.75">
      <c r="A20" t="s">
        <v>104</v>
      </c>
      <c r="J20" s="20"/>
      <c r="K20" s="27" t="s">
        <v>57</v>
      </c>
      <c r="L20" s="28">
        <f>SUM(L6:L19)</f>
        <v>7.91</v>
      </c>
      <c r="M20" s="34">
        <f>SUM(M6:M19)</f>
        <v>1086.743826</v>
      </c>
    </row>
    <row r="21" spans="1:11" ht="12.75">
      <c r="A21" t="s">
        <v>129</v>
      </c>
      <c r="K21" s="1" t="s">
        <v>58</v>
      </c>
    </row>
    <row r="22" spans="1:13" ht="12.75">
      <c r="A22" t="s">
        <v>105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106</v>
      </c>
      <c r="J23" s="23" t="s">
        <v>35</v>
      </c>
      <c r="K23" s="23" t="s">
        <v>36</v>
      </c>
      <c r="L23" s="23" t="s">
        <v>59</v>
      </c>
      <c r="M23" s="23" t="s">
        <v>41</v>
      </c>
    </row>
    <row r="24" spans="1:13" ht="12.75">
      <c r="A24" t="s">
        <v>107</v>
      </c>
      <c r="J24" s="20">
        <v>1</v>
      </c>
      <c r="K24" s="20" t="s">
        <v>138</v>
      </c>
      <c r="L24" s="46"/>
      <c r="M24" s="33">
        <f>2299*1.2</f>
        <v>2758.7999999999997</v>
      </c>
    </row>
    <row r="25" spans="1:13" ht="12.75">
      <c r="A25" t="s">
        <v>108</v>
      </c>
      <c r="J25" s="20">
        <v>2</v>
      </c>
      <c r="K25" s="20" t="s">
        <v>139</v>
      </c>
      <c r="L25" s="46">
        <v>208.15</v>
      </c>
      <c r="M25" s="33">
        <f aca="true" t="shared" si="1" ref="M25:M35">L25*114.3*1.202*1.15</f>
        <v>32887.052653499995</v>
      </c>
    </row>
    <row r="26" spans="1:13" ht="12.75">
      <c r="A26" t="s">
        <v>109</v>
      </c>
      <c r="J26" s="20">
        <v>3</v>
      </c>
      <c r="K26" s="20" t="s">
        <v>143</v>
      </c>
      <c r="L26" s="46">
        <f>0.09*7.1</f>
        <v>0.6389999999999999</v>
      </c>
      <c r="M26" s="33">
        <f t="shared" si="1"/>
        <v>100.96001270999997</v>
      </c>
    </row>
    <row r="27" spans="1:13" ht="12.75">
      <c r="A27" s="54" t="s">
        <v>110</v>
      </c>
      <c r="B27" s="54"/>
      <c r="C27" s="54"/>
      <c r="D27" s="54"/>
      <c r="E27" s="54"/>
      <c r="F27" s="54"/>
      <c r="G27" s="54"/>
      <c r="H27" s="54"/>
      <c r="J27" s="20">
        <v>4</v>
      </c>
      <c r="K27" s="20" t="s">
        <v>146</v>
      </c>
      <c r="L27" s="25">
        <v>0.4</v>
      </c>
      <c r="M27" s="33">
        <f t="shared" si="1"/>
        <v>63.19875599999999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112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2844.4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248</v>
      </c>
      <c r="F36" t="s">
        <v>65</v>
      </c>
      <c r="J36" s="20"/>
      <c r="K36" s="30" t="s">
        <v>57</v>
      </c>
      <c r="L36" s="28">
        <f>SUM(L24:L24)</f>
        <v>0</v>
      </c>
      <c r="M36" s="34">
        <f>SUM(M24:M35)</f>
        <v>35810.011422209995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62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63</v>
      </c>
    </row>
    <row r="40" spans="1:13" ht="12.75">
      <c r="A40" s="2" t="s">
        <v>6</v>
      </c>
      <c r="F40" s="11">
        <f>40006.79+0.01</f>
        <v>40006.8</v>
      </c>
      <c r="J40" s="20">
        <v>1</v>
      </c>
      <c r="K40" s="20" t="s">
        <v>140</v>
      </c>
      <c r="L40" s="25"/>
      <c r="M40" s="25">
        <v>7640.14</v>
      </c>
    </row>
    <row r="41" spans="1:13" ht="12.75">
      <c r="A41" t="s">
        <v>7</v>
      </c>
      <c r="F41" s="11">
        <f>29056.47</f>
        <v>29056.47</v>
      </c>
      <c r="J41" s="20">
        <v>2</v>
      </c>
      <c r="K41" s="20" t="s">
        <v>141</v>
      </c>
      <c r="L41" s="25" t="s">
        <v>142</v>
      </c>
      <c r="M41" s="25">
        <f>2*333.33</f>
        <v>666.66</v>
      </c>
    </row>
    <row r="42" spans="2:13" ht="12.75">
      <c r="B42" t="s">
        <v>8</v>
      </c>
      <c r="F42" s="9">
        <f>F41/F40</f>
        <v>0.7262882809922313</v>
      </c>
      <c r="J42" s="20">
        <v>3</v>
      </c>
      <c r="K42" s="20" t="s">
        <v>144</v>
      </c>
      <c r="L42" s="25" t="s">
        <v>145</v>
      </c>
      <c r="M42" s="25">
        <f>9*14.5</f>
        <v>130.5</v>
      </c>
    </row>
    <row r="43" spans="1:13" ht="12.75">
      <c r="A43" t="s">
        <v>128</v>
      </c>
      <c r="E43" s="62" t="s">
        <v>137</v>
      </c>
      <c r="F43" s="5">
        <f>6553.57+250+400+6979.44</f>
        <v>14183.009999999998</v>
      </c>
      <c r="J43" s="20">
        <v>4</v>
      </c>
      <c r="K43" s="57" t="s">
        <v>147</v>
      </c>
      <c r="L43" s="58" t="s">
        <v>148</v>
      </c>
      <c r="M43" s="61">
        <v>17.59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43239.479999999996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v>5781.62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(1600+266.66)*1.202</f>
        <v>2243.72532</v>
      </c>
      <c r="J50" s="20">
        <v>11</v>
      </c>
      <c r="K50" s="20"/>
      <c r="L50" s="25"/>
      <c r="M50" s="25"/>
    </row>
    <row r="51" spans="1:13" ht="12.75">
      <c r="A51" s="6" t="s">
        <v>85</v>
      </c>
      <c r="E51" s="5">
        <v>0.53</v>
      </c>
      <c r="F51" s="11">
        <f>E51*E33</f>
        <v>1507.5320000000002</v>
      </c>
      <c r="J51" s="20">
        <v>12</v>
      </c>
      <c r="K51" s="20"/>
      <c r="L51" s="25"/>
      <c r="M51" s="25"/>
    </row>
    <row r="52" spans="1:13" ht="12.75">
      <c r="A52" s="4" t="s">
        <v>32</v>
      </c>
      <c r="B52" s="1"/>
      <c r="F52" s="32">
        <f>F49+F50+F51</f>
        <v>9532.87732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76</v>
      </c>
      <c r="D54" s="5">
        <v>1.89</v>
      </c>
      <c r="E54" t="s">
        <v>14</v>
      </c>
      <c r="F54" s="11">
        <f>E33*D54</f>
        <v>5375.916</v>
      </c>
      <c r="J54" s="20">
        <v>15</v>
      </c>
      <c r="K54" s="20"/>
      <c r="L54" s="25"/>
      <c r="M54" s="25"/>
    </row>
    <row r="55" spans="1:13" ht="12.75">
      <c r="A55" t="s">
        <v>82</v>
      </c>
      <c r="B55">
        <v>0</v>
      </c>
      <c r="C55" t="s">
        <v>13</v>
      </c>
      <c r="D55" s="5">
        <v>0.4</v>
      </c>
      <c r="E55" t="s">
        <v>14</v>
      </c>
      <c r="F55" s="5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4"/>
      <c r="C56" s="10"/>
      <c r="F56" s="32">
        <f>SUM(F54:F55)</f>
        <v>5375.916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53">
        <v>166649</v>
      </c>
      <c r="D58">
        <v>228935.4</v>
      </c>
      <c r="E58">
        <v>2844.4</v>
      </c>
      <c r="F58" s="35">
        <f>C58/D58*E58</f>
        <v>2070.5247663751434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1086.743826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35810.011422209995</v>
      </c>
      <c r="J60" s="20">
        <v>21</v>
      </c>
      <c r="K60" s="20"/>
      <c r="L60" s="25"/>
      <c r="M60" s="25"/>
    </row>
    <row r="61" spans="1:13" ht="12.75">
      <c r="A61" t="s">
        <v>74</v>
      </c>
      <c r="F61" s="5">
        <v>0</v>
      </c>
      <c r="J61" s="20">
        <v>22</v>
      </c>
      <c r="K61" s="20"/>
      <c r="L61" s="25"/>
      <c r="M61" s="25"/>
    </row>
    <row r="62" spans="1:13" ht="12.75">
      <c r="A62" t="s">
        <v>22</v>
      </c>
      <c r="F62" s="5">
        <f>M80</f>
        <v>8454.890000000001</v>
      </c>
      <c r="J62" s="20">
        <v>23</v>
      </c>
      <c r="K62" s="20"/>
      <c r="L62" s="25"/>
      <c r="M62" s="25"/>
    </row>
    <row r="63" spans="1:13" ht="12.75">
      <c r="A63" t="s">
        <v>23</v>
      </c>
      <c r="F63" s="5"/>
      <c r="J63" s="20">
        <v>24</v>
      </c>
      <c r="K63" s="20"/>
      <c r="L63" s="25"/>
      <c r="M63" s="25"/>
    </row>
    <row r="64" spans="1:13" ht="12.75">
      <c r="A64" t="s">
        <v>24</v>
      </c>
      <c r="F64" s="5"/>
      <c r="J64" s="20">
        <v>25</v>
      </c>
      <c r="K64" s="20"/>
      <c r="L64" s="25"/>
      <c r="M64" s="25"/>
    </row>
    <row r="65" spans="2:13" ht="12.75">
      <c r="B65">
        <v>2844.4</v>
      </c>
      <c r="C65" t="s">
        <v>13</v>
      </c>
      <c r="D65" s="11">
        <v>0.24</v>
      </c>
      <c r="E65" t="s">
        <v>14</v>
      </c>
      <c r="F65" s="11">
        <f>B65*D65</f>
        <v>682.656</v>
      </c>
      <c r="J65" s="20">
        <v>26</v>
      </c>
      <c r="K65" s="20"/>
      <c r="L65" s="25"/>
      <c r="M65" s="25"/>
    </row>
    <row r="66" spans="1:13" ht="12.75">
      <c r="A66" s="49" t="s">
        <v>77</v>
      </c>
      <c r="B66" s="49" t="s">
        <v>78</v>
      </c>
      <c r="C66" s="49"/>
      <c r="D66" s="52"/>
      <c r="E66" s="49"/>
      <c r="F66" s="52">
        <v>0</v>
      </c>
      <c r="J66" s="20">
        <v>27</v>
      </c>
      <c r="K66" s="20"/>
      <c r="L66" s="25"/>
      <c r="M66" s="25"/>
    </row>
    <row r="67" spans="1:13" ht="12.75">
      <c r="A67" s="49" t="s">
        <v>86</v>
      </c>
      <c r="B67" s="49"/>
      <c r="C67" s="49"/>
      <c r="D67" s="52">
        <v>0.87</v>
      </c>
      <c r="E67" s="49"/>
      <c r="F67" s="52">
        <f>D67*E33</f>
        <v>2474.628</v>
      </c>
      <c r="J67" s="20">
        <v>28</v>
      </c>
      <c r="K67" s="20"/>
      <c r="L67" s="25"/>
      <c r="M67" s="25"/>
    </row>
    <row r="68" spans="1:13" ht="12.75">
      <c r="A68" s="4" t="s">
        <v>68</v>
      </c>
      <c r="B68" s="4"/>
      <c r="C68" s="10"/>
      <c r="F68" s="32">
        <f>SUM(F58:F67)</f>
        <v>50579.454014585135</v>
      </c>
      <c r="J68" s="20">
        <v>29</v>
      </c>
      <c r="K68" s="20"/>
      <c r="L68" s="25"/>
      <c r="M68" s="25"/>
    </row>
    <row r="69" spans="1:13" ht="12.75">
      <c r="A69" s="4" t="s">
        <v>25</v>
      </c>
      <c r="J69" s="20">
        <v>30</v>
      </c>
      <c r="K69" s="20"/>
      <c r="L69" s="25"/>
      <c r="M69" s="25"/>
    </row>
    <row r="70" spans="1:13" ht="12.75">
      <c r="A70" t="s">
        <v>26</v>
      </c>
      <c r="B70">
        <v>2844.4</v>
      </c>
      <c r="C70" t="s">
        <v>65</v>
      </c>
      <c r="D70" s="5">
        <v>0.26</v>
      </c>
      <c r="E70" t="s">
        <v>14</v>
      </c>
      <c r="F70" s="11">
        <f>B70*D70</f>
        <v>739.5440000000001</v>
      </c>
      <c r="J70" s="20">
        <v>31</v>
      </c>
      <c r="K70" s="20"/>
      <c r="L70" s="25"/>
      <c r="M70" s="25"/>
    </row>
    <row r="71" spans="1:13" ht="12.75">
      <c r="A71" t="s">
        <v>27</v>
      </c>
      <c r="F71" s="5"/>
      <c r="J71" s="20">
        <v>32</v>
      </c>
      <c r="K71" s="20"/>
      <c r="L71" s="25"/>
      <c r="M71" s="25"/>
    </row>
    <row r="72" spans="1:13" ht="12.75">
      <c r="A72" s="7" t="s">
        <v>73</v>
      </c>
      <c r="F72" s="5"/>
      <c r="J72" s="20">
        <v>33</v>
      </c>
      <c r="K72" s="20"/>
      <c r="L72" s="25"/>
      <c r="M72" s="25"/>
    </row>
    <row r="73" spans="2:13" ht="12.75">
      <c r="B73">
        <v>2844.4</v>
      </c>
      <c r="C73" t="s">
        <v>67</v>
      </c>
      <c r="D73" s="11">
        <v>1.34</v>
      </c>
      <c r="F73" s="11">
        <f>B73*D73</f>
        <v>3811.4960000000005</v>
      </c>
      <c r="J73" s="20">
        <v>34</v>
      </c>
      <c r="K73" s="20"/>
      <c r="L73" s="25"/>
      <c r="M73" s="25"/>
    </row>
    <row r="74" spans="1:13" ht="12.75">
      <c r="A74" s="4" t="s">
        <v>28</v>
      </c>
      <c r="B74" s="1"/>
      <c r="F74" s="32">
        <f>F70+F73</f>
        <v>4551.040000000001</v>
      </c>
      <c r="J74" s="20">
        <v>35</v>
      </c>
      <c r="K74" s="20"/>
      <c r="L74" s="25"/>
      <c r="M74" s="25"/>
    </row>
    <row r="75" spans="1:13" ht="12.75">
      <c r="A75" s="4" t="s">
        <v>29</v>
      </c>
      <c r="J75" s="20">
        <v>36</v>
      </c>
      <c r="K75" s="20"/>
      <c r="L75" s="25"/>
      <c r="M75" s="25"/>
    </row>
    <row r="76" spans="1:13" ht="12.75">
      <c r="A76" s="7" t="s">
        <v>75</v>
      </c>
      <c r="B76" s="7"/>
      <c r="C76" s="7"/>
      <c r="D76" s="7"/>
      <c r="E76" s="7"/>
      <c r="F76" s="7"/>
      <c r="J76" s="20">
        <v>37</v>
      </c>
      <c r="K76" s="20"/>
      <c r="L76" s="25"/>
      <c r="M76" s="25"/>
    </row>
    <row r="77" spans="2:13" ht="12.75">
      <c r="B77">
        <v>2844.4</v>
      </c>
      <c r="C77" t="s">
        <v>67</v>
      </c>
      <c r="D77" s="11">
        <v>2.67</v>
      </c>
      <c r="F77" s="5">
        <f>B77*D77</f>
        <v>7594.548</v>
      </c>
      <c r="J77" s="20">
        <v>38</v>
      </c>
      <c r="K77" s="20"/>
      <c r="L77" s="25"/>
      <c r="M77" s="25"/>
    </row>
    <row r="78" spans="1:13" ht="12.75">
      <c r="A78" s="4" t="s">
        <v>30</v>
      </c>
      <c r="B78" s="1"/>
      <c r="F78" s="8">
        <f>SUM(F77)</f>
        <v>7594.548</v>
      </c>
      <c r="J78" s="20">
        <v>39</v>
      </c>
      <c r="K78" s="20"/>
      <c r="L78" s="25"/>
      <c r="M78" s="25"/>
    </row>
    <row r="79" spans="1:13" ht="12.75">
      <c r="A79" s="47" t="s">
        <v>81</v>
      </c>
      <c r="B79" s="48"/>
      <c r="C79" s="49"/>
      <c r="D79" s="50">
        <v>2.44</v>
      </c>
      <c r="E79" s="49"/>
      <c r="F79" s="51">
        <f>D79*E33</f>
        <v>6940.336</v>
      </c>
      <c r="J79" s="20">
        <v>40</v>
      </c>
      <c r="K79" s="20"/>
      <c r="L79" s="25"/>
      <c r="M79" s="25"/>
    </row>
    <row r="80" spans="1:13" ht="12.75">
      <c r="A80" s="1" t="s">
        <v>31</v>
      </c>
      <c r="B80" s="1"/>
      <c r="F80" s="32">
        <f>F52+F56+F68+F74+F78+F79</f>
        <v>84574.17133458512</v>
      </c>
      <c r="J80" s="20"/>
      <c r="K80" s="20"/>
      <c r="L80" s="31" t="s">
        <v>64</v>
      </c>
      <c r="M80" s="28">
        <f>SUM(M40:M79)</f>
        <v>8454.890000000001</v>
      </c>
    </row>
    <row r="81" spans="1:9" ht="12.75">
      <c r="A81" s="1" t="s">
        <v>79</v>
      </c>
      <c r="B81" s="36"/>
      <c r="C81" s="45">
        <v>0.058</v>
      </c>
      <c r="D81" s="1"/>
      <c r="E81" s="1"/>
      <c r="F81" s="32">
        <f>F80*5.8%</f>
        <v>4905.301937405937</v>
      </c>
      <c r="I81" s="7"/>
    </row>
    <row r="82" spans="1:9" ht="12.75">
      <c r="A82" s="1"/>
      <c r="B82" s="36" t="s">
        <v>131</v>
      </c>
      <c r="C82" s="45"/>
      <c r="D82" s="1"/>
      <c r="E82" s="59"/>
      <c r="F82" s="60">
        <v>4090.45</v>
      </c>
      <c r="I82" s="7"/>
    </row>
    <row r="83" spans="1:9" ht="12.75">
      <c r="A83" s="1"/>
      <c r="B83" s="36" t="s">
        <v>132</v>
      </c>
      <c r="C83" s="45"/>
      <c r="D83" s="1"/>
      <c r="E83" s="59"/>
      <c r="F83" s="60">
        <v>226.47</v>
      </c>
      <c r="I83" s="7"/>
    </row>
    <row r="84" spans="1:9" ht="12.75">
      <c r="A84" s="1"/>
      <c r="B84" s="36" t="s">
        <v>133</v>
      </c>
      <c r="C84" s="45"/>
      <c r="D84" s="1"/>
      <c r="E84" s="59"/>
      <c r="F84" s="60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2">
        <f>F80+F81+F82+F83+F84</f>
        <v>93796.39327199105</v>
      </c>
    </row>
    <row r="86" spans="2:6" ht="12.75">
      <c r="B86" s="37" t="s">
        <v>69</v>
      </c>
      <c r="C86" s="38" t="s">
        <v>70</v>
      </c>
      <c r="D86" s="22" t="s">
        <v>71</v>
      </c>
      <c r="E86" s="22" t="s">
        <v>72</v>
      </c>
      <c r="F86" s="41" t="s">
        <v>134</v>
      </c>
    </row>
    <row r="87" spans="1:6" ht="12.75">
      <c r="A87" s="13"/>
      <c r="B87" s="39">
        <v>43435</v>
      </c>
      <c r="C87" s="40">
        <v>-152534</v>
      </c>
      <c r="D87" s="43">
        <f>F44</f>
        <v>43239.479999999996</v>
      </c>
      <c r="E87" s="43">
        <f>F85</f>
        <v>93796.39327199105</v>
      </c>
      <c r="F87" s="44">
        <f>C87+D87-E87</f>
        <v>-203090.91327199107</v>
      </c>
    </row>
    <row r="89" spans="1:6" ht="13.5" thickBot="1">
      <c r="A89" t="s">
        <v>113</v>
      </c>
      <c r="C89" s="55">
        <v>43070</v>
      </c>
      <c r="D89" s="8" t="s">
        <v>114</v>
      </c>
      <c r="E89" s="55">
        <v>43100</v>
      </c>
      <c r="F89" t="s">
        <v>115</v>
      </c>
    </row>
    <row r="90" spans="1:7" ht="13.5" thickBot="1">
      <c r="A90" t="s">
        <v>116</v>
      </c>
      <c r="F90" s="56">
        <f>E87</f>
        <v>93796.39327199105</v>
      </c>
      <c r="G90" t="s">
        <v>14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2017-08-21T12:44:39Z</cp:lastPrinted>
  <dcterms:created xsi:type="dcterms:W3CDTF">2008-08-18T07:30:19Z</dcterms:created>
  <dcterms:modified xsi:type="dcterms:W3CDTF">2018-03-28T05:59:03Z</dcterms:modified>
  <cp:category/>
  <cp:version/>
  <cp:contentType/>
  <cp:contentStatus/>
</cp:coreProperties>
</file>