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<sst xmlns="http://schemas.openxmlformats.org/spreadsheetml/2006/main" count="159" uniqueCount="136">
  <si>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</si>
  <si>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</si>
  <si>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</si>
  <si>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</si>
  <si>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</si>
  <si>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</si>
  <si>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</si>
  <si>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</si>
  <si>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</si>
  <si>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</si>
  <si>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</si>
  <si>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</si>
  <si>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</si>
  <si>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</si>
  <si>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</si>
  <si>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</si>
  <si>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</si>
  <si>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</si>
  <si>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</si>
  <si>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</si>
  <si>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</si>
  <si>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</si>
  <si>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</si>
  <si>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</si>
  <si>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</si>
  <si>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</si>
  <si>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</si>
  <si>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</si>
  <si>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</si>
  <si>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</si>
  <si>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</si>
  <si>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</si>
  <si>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</si>
  <si>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</si>
  <si>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</si>
  <si>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</si>
  <si>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</si>
  <si>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</si>
  <si>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</si>
  <si>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</si>
  <si>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</si>
  <si>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</si>
  <si>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</si>
  <si>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</si>
  <si>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</si>
  <si>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</si>
  <si>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</si>
  <si>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</si>
  <si>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</si>
  <si>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</si>
  <si>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</si>
  <si>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</si>
  <si>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</si>
  <si>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</si>
  <si>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</si>
  <si>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</si>
  <si>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</si>
  <si>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</si>
  <si>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</si>
  <si>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</si>
  <si>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</si>
  <si>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</si>
  <si>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</si>
  <si>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</si>
  <si>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</si>
  <si>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</si>
  <si>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</si>
  <si>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</si>
  <si>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</si>
  <si>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</si>
  <si>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</si>
  <si>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</si>
  <si>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</si>
  <si>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</si>
  <si>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</si>
  <si>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</si>
  <si>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</si>
  <si>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</si>
  <si>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</si>
  <si>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</si>
  <si>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</si>
  <si>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</si>
  <si>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</si>
  <si>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</si>
  <si>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</si>
  <si>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</si>
  <si>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</si>
  <si>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</si>
  <si>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</si>
  <si>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</si>
  <si>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</si>
  <si>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</si>
  <si>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</si>
  <si>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</si>
  <si>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</si>
  <si>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</si>
  <si>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</si>
  <si>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</si>
  <si>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</si>
  <si>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</si>
  <si>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</si>
  <si>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</si>
  <si>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</si>
  <si>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</si>
  <si>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</si>
  <si>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</si>
  <si>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</si>
  <si>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</si>
  <si>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</si>
  <si>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</si>
  <si>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</si>
  <si>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</si>
  <si>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</si>
  <si>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</si>
  <si>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</si>
  <si>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</si>
  <si>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</si>
  <si>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</si>
  <si>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</si>
  <si>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</si>
  <si>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</si>
  <si>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</si>
  <si>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</si>
  <si>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</si>
  <si>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</si>
  <si>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</si>
  <si>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</si>
  <si>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(Спарк,ростелеком,эр-телеком)</t>
  </si>
  <si>
    <t>директора: Падуна Э.В. Действующего на основании _Устава__________________</t>
  </si>
  <si>
    <t>января</t>
  </si>
  <si>
    <t>2017 г.</t>
  </si>
  <si>
    <t>за  январь 2017 г.</t>
  </si>
  <si>
    <t>ост.на 01.02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</si>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</sst>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80" zoomScaleNormal="8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</v>
      </c>
      <c r="K1" t="s">
        <v>66</v>
      </c>
    </row>
    <row r="2" spans="1:11" ht="12.75">
      <c r="A2" t="s">
        <v>86</v>
      </c>
      <c r="K2" s="5" t="s">
        <v>131</v>
      </c>
    </row>
    <row r="3" spans="1:13" ht="12.75">
      <c r="A3" t="s">
        <v>87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129</v>
      </c>
      <c r="G4" s="8" t="s">
        <v>130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L6*114.3*1.202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373.696992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7.29</v>
      </c>
      <c r="M14" s="48">
        <f t="shared" si="0"/>
        <v>1001.5628939999999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148.379688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11.59</v>
      </c>
      <c r="M20" s="33">
        <f>SUM(M6:M19)</f>
        <v>1592.333874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133</v>
      </c>
      <c r="L24" s="48">
        <f>0.05*7.1</f>
        <v>0.355</v>
      </c>
      <c r="M24" s="32">
        <f>L24*114.3*1.202*1.15</f>
        <v>56.08889594999999</v>
      </c>
    </row>
    <row r="25" spans="1:13" ht="12.75">
      <c r="A25" t="s">
        <v>107</v>
      </c>
      <c r="J25" s="20">
        <v>2</v>
      </c>
      <c r="K25" s="20"/>
      <c r="L25" s="48"/>
      <c r="M25" s="32">
        <f aca="true" t="shared" si="1" ref="M25:M35">L25*114.3*1.202*1.15</f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s="58" t="s">
        <v>109</v>
      </c>
      <c r="B27" s="58"/>
      <c r="C27" s="58"/>
      <c r="D27" s="58"/>
      <c r="E27" s="58"/>
      <c r="F27" s="58"/>
      <c r="G27" s="58"/>
      <c r="H27" s="58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42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0.355</v>
      </c>
      <c r="M36" s="33">
        <f>SUM(M24:M35)</f>
        <v>56.08889594999999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37203.28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24907.11</v>
      </c>
      <c r="J40" s="20">
        <v>1</v>
      </c>
      <c r="K40" s="20" t="s">
        <v>134</v>
      </c>
      <c r="L40" s="25" t="s">
        <v>135</v>
      </c>
      <c r="M40" s="25">
        <f>5*13.3</f>
        <v>66.5</v>
      </c>
    </row>
    <row r="41" spans="2:13" ht="12.75">
      <c r="B41" t="s">
        <v>8</v>
      </c>
      <c r="F41" s="9">
        <f>F40/F39</f>
        <v>0.6694869377108685</v>
      </c>
      <c r="J41" s="20">
        <v>2</v>
      </c>
      <c r="K41" s="20"/>
      <c r="L41" s="25"/>
      <c r="M41" s="25"/>
    </row>
    <row r="42" spans="1:13" ht="12.75">
      <c r="A42" t="s">
        <v>127</v>
      </c>
      <c r="F42" s="5">
        <f>250+400+400</f>
        <v>1050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25957.11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v>5200.15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46">
        <v>0</v>
      </c>
      <c r="J49" s="20">
        <v>10</v>
      </c>
      <c r="K49" s="20"/>
      <c r="L49" s="25"/>
      <c r="M49" s="25"/>
    </row>
    <row r="50" spans="1:13" ht="12.75">
      <c r="A50" s="6" t="s">
        <v>83</v>
      </c>
      <c r="C50" s="53"/>
      <c r="D50" s="53"/>
      <c r="E50" s="56">
        <v>0</v>
      </c>
      <c r="F50" s="57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5200.15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1.98</v>
      </c>
      <c r="E53" s="13" t="s">
        <v>14</v>
      </c>
      <c r="F53" s="11">
        <f>E32*D53</f>
        <v>5229.378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5229.378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5">
        <v>165278</v>
      </c>
      <c r="D57">
        <v>228935.4</v>
      </c>
      <c r="E57">
        <v>2641.1</v>
      </c>
      <c r="F57" s="34">
        <f>C57/D57*E57</f>
        <v>1906.7200869765009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1592.333874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56.08889594999999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SUM(M40:M59)</f>
        <v>66.5</v>
      </c>
    </row>
    <row r="61" spans="1:6" ht="12.75">
      <c r="A61" t="s">
        <v>22</v>
      </c>
      <c r="F61" s="11">
        <f>M60</f>
        <v>66.5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0.26</v>
      </c>
      <c r="E64" t="s">
        <v>14</v>
      </c>
      <c r="F64" s="11">
        <f>B64*D64</f>
        <v>686.686</v>
      </c>
    </row>
    <row r="65" spans="1:6" ht="12.75">
      <c r="A65" s="50" t="s">
        <v>82</v>
      </c>
      <c r="B65" s="50"/>
      <c r="C65" s="50"/>
      <c r="D65" s="54"/>
      <c r="E65" s="50"/>
      <c r="F65" s="54">
        <v>0</v>
      </c>
    </row>
    <row r="66" spans="1:6" ht="12.75">
      <c r="A66" s="50" t="s">
        <v>84</v>
      </c>
      <c r="B66" s="50"/>
      <c r="C66" s="50"/>
      <c r="D66" s="54">
        <v>0</v>
      </c>
      <c r="E66" s="50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4308.3288569265005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0.23</v>
      </c>
      <c r="E69" t="s">
        <v>14</v>
      </c>
      <c r="F69" s="11">
        <f>B69*D69</f>
        <v>607.453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1.03</v>
      </c>
      <c r="E72" t="s">
        <v>14</v>
      </c>
      <c r="F72" s="11">
        <f>B72*D72</f>
        <v>2720.333</v>
      </c>
    </row>
    <row r="73" spans="1:6" ht="12.75">
      <c r="A73" s="4" t="s">
        <v>29</v>
      </c>
      <c r="F73" s="31">
        <f>F69+F72</f>
        <v>3327.786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1.8</v>
      </c>
      <c r="E76" t="s">
        <v>14</v>
      </c>
      <c r="F76" s="11">
        <f>B76*D76</f>
        <v>4753.98</v>
      </c>
    </row>
    <row r="77" spans="1:6" ht="12.75">
      <c r="A77" s="4" t="s">
        <v>31</v>
      </c>
      <c r="F77" s="31">
        <f>SUM(F76)</f>
        <v>4753.98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22819.622856926497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1323.5381257017368</v>
      </c>
    </row>
    <row r="81" spans="1:6" ht="15">
      <c r="A81" s="12" t="s">
        <v>34</v>
      </c>
      <c r="B81" s="12"/>
      <c r="C81" s="12"/>
      <c r="D81" s="12"/>
      <c r="E81" s="12"/>
      <c r="F81" s="43">
        <f>F79+F80</f>
        <v>24143.160982628233</v>
      </c>
    </row>
    <row r="82" spans="2:9" ht="12.75">
      <c r="B82" s="36" t="s">
        <v>67</v>
      </c>
      <c r="C82" s="37" t="s">
        <v>68</v>
      </c>
      <c r="D82" s="22" t="s">
        <v>69</v>
      </c>
      <c r="E82" s="22" t="s">
        <v>70</v>
      </c>
      <c r="F82" s="40" t="s">
        <v>132</v>
      </c>
      <c r="I82" s="7"/>
    </row>
    <row r="83" spans="1:6" ht="12.75">
      <c r="A83" s="13"/>
      <c r="B83" s="38">
        <v>42736</v>
      </c>
      <c r="C83" s="39">
        <v>82945</v>
      </c>
      <c r="D83" s="44">
        <f>F43</f>
        <v>25957.11</v>
      </c>
      <c r="E83" s="44">
        <f>F81</f>
        <v>24143.160982628233</v>
      </c>
      <c r="F83" s="45">
        <f>C83+D83-E83</f>
        <v>84758.94901737176</v>
      </c>
    </row>
    <row r="85" spans="1:6" ht="13.5" thickBot="1">
      <c r="A85" t="s">
        <v>112</v>
      </c>
      <c r="C85" s="59">
        <v>42705</v>
      </c>
      <c r="D85" s="8" t="s">
        <v>113</v>
      </c>
      <c r="E85" s="59">
        <v>42735</v>
      </c>
      <c r="F85" t="s">
        <v>114</v>
      </c>
    </row>
    <row r="86" spans="1:7" ht="13.5" thickBot="1">
      <c r="A86" t="s">
        <v>115</v>
      </c>
      <c r="F86" s="60">
        <f>E83</f>
        <v>24143.160982628233</v>
      </c>
      <c r="G86" t="s">
        <v>14</v>
      </c>
    </row>
    <row r="87" ht="12.75">
      <c r="A87" t="s">
        <v>116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5" ht="12.75">
      <c r="B95" t="s">
        <v>123</v>
      </c>
    </row>
    <row r="97" ht="12.75">
      <c r="A97" t="s">
        <v>124</v>
      </c>
    </row>
    <row r="100" ht="12.75">
      <c r="A100" t="s">
        <v>125</v>
      </c>
    </row>
    <row r="103" ht="12.75">
      <c r="A103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2017-05-17T19:24:07Z</cp:lastPrinted>
  <dcterms:created xsi:type="dcterms:W3CDTF">2008-08-18T07:30:19Z</dcterms:created>
  <dcterms:modified xsi:type="dcterms:W3CDTF">2017-05-17T19:24:08Z</dcterms:modified>
  <cp:category/>
  <cp:version/>
  <cp:contentType/>
  <cp:contentStatus/>
</cp:coreProperties>
</file>