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<sst xmlns="http://schemas.openxmlformats.org/spreadsheetml/2006/main" count="172" uniqueCount="147">
  <si>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</si>
  <si>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</si>
  <si>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</si>
  <si>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</si>
  <si>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</si>
  <si>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</si>
  <si>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</si>
  <si>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</si>
  <si>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</si>
  <si>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</si>
  <si>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</si>
  <si>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</si>
  <si>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</si>
  <si>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</si>
  <si>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</si>
  <si>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</si>
  <si>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</si>
  <si>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</si>
  <si>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</si>
  <si>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</si>
  <si>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</si>
  <si>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</si>
  <si>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</si>
  <si>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</si>
  <si>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</si>
  <si>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</si>
  <si>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</si>
  <si>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</si>
  <si>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</si>
  <si>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</si>
  <si>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</si>
  <si>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</si>
  <si>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</si>
  <si>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</si>
  <si>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</si>
  <si>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</si>
  <si>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</si>
  <si>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</si>
  <si>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</si>
  <si>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</si>
  <si>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</si>
  <si>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</si>
  <si>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</si>
  <si>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</si>
  <si>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</si>
  <si>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</si>
  <si>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</si>
  <si>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</si>
  <si>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</si>
  <si>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</si>
  <si>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</si>
  <si>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</si>
  <si>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</si>
  <si>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</si>
  <si>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</si>
  <si>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</si>
  <si>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</si>
  <si>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</si>
  <si>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</si>
  <si>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</si>
  <si>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</si>
  <si>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</si>
  <si>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</si>
  <si>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</si>
  <si>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</si>
  <si>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</si>
  <si>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</si>
  <si>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</si>
  <si>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</si>
  <si>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</si>
  <si>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</si>
  <si>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</si>
  <si>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</si>
  <si>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</si>
  <si>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</si>
  <si>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</si>
  <si>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</si>
  <si>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</si>
  <si>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</si>
  <si>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</si>
  <si>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</si>
  <si>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</si>
  <si>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</si>
  <si>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</si>
  <si>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</si>
  <si>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</si>
  <si>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</si>
  <si>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</si>
  <si>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</si>
  <si>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</si>
  <si>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</si>
  <si>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</si>
  <si>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</si>
  <si>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</si>
  <si>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</si>
  <si>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</si>
  <si>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</si>
  <si>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</si>
  <si>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</si>
  <si>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</si>
  <si>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</si>
  <si>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</si>
  <si>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</si>
  <si>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</si>
  <si>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</si>
  <si>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</si>
  <si>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</si>
  <si>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</si>
  <si>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</si>
  <si>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</si>
  <si>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</si>
  <si>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</si>
  <si>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</si>
  <si>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</si>
  <si>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</si>
  <si>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</si>
  <si>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</si>
  <si>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</si>
  <si>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</si>
  <si>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</si>
  <si>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</si>
  <si>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</si>
  <si>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</si>
  <si>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</si>
  <si>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</si>
  <si>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</si>
  <si>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</si>
  <si>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</si>
  <si>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</si>
  <si>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</si>
  <si>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</si>
  <si>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</si>
  <si>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</si>
  <si>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</si>
  <si>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</si>
  <si>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</si>
  <si>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ремонт рам с остеклением</t>
  </si>
  <si>
    <t>остекление (1,5м2)</t>
  </si>
  <si>
    <t>завертка форточки</t>
  </si>
  <si>
    <t>2шт</t>
  </si>
  <si>
    <t>стекло</t>
  </si>
  <si>
    <t>1,5м2</t>
  </si>
  <si>
    <t>шпингалет</t>
  </si>
  <si>
    <t>клей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</si>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</sst>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2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67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373.696992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373.696992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10</v>
      </c>
      <c r="M17" s="34">
        <f t="shared" si="0"/>
        <v>1373.886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247.29948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17.740000000000002</v>
      </c>
      <c r="M20" s="33">
        <f>SUM(M6:M19)</f>
        <v>2437.273764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v>2.63</v>
      </c>
      <c r="M24" s="32">
        <f>L24*114.3*1.202*1.15</f>
        <v>415.5318206999999</v>
      </c>
    </row>
    <row r="25" spans="1:13" ht="12.75">
      <c r="A25" t="s">
        <v>107</v>
      </c>
      <c r="J25" s="43">
        <v>2</v>
      </c>
      <c r="K25" s="20" t="s">
        <v>137</v>
      </c>
      <c r="L25" s="34">
        <f>0.015*310.9</f>
        <v>4.663499999999999</v>
      </c>
      <c r="M25" s="32">
        <f>L25*114.3*1.202*1.15</f>
        <v>736.8184965149998</v>
      </c>
    </row>
    <row r="26" spans="1:13" ht="12.75">
      <c r="A26" t="s">
        <v>108</v>
      </c>
      <c r="J26" s="43">
        <v>3</v>
      </c>
      <c r="K26" s="20" t="s">
        <v>144</v>
      </c>
      <c r="L26" s="34">
        <f>0.06*7.1</f>
        <v>0.426</v>
      </c>
      <c r="M26" s="32">
        <f aca="true" t="shared" si="1" ref="M26:M34">L26*114.3*1.202*1.15</f>
        <v>67.30667514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7.719499999999999</v>
      </c>
      <c r="M35" s="33">
        <f>SUM(M24:M34)</f>
        <v>1219.6569923549996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2*29.1</f>
        <v>58.2</v>
      </c>
    </row>
    <row r="40" spans="1:13" ht="12.75">
      <c r="A40" s="2" t="s">
        <v>6</v>
      </c>
      <c r="F40" s="11">
        <f>37788.96-1172.25</f>
        <v>36616.71</v>
      </c>
      <c r="J40" s="20">
        <v>2</v>
      </c>
      <c r="K40" s="20" t="s">
        <v>140</v>
      </c>
      <c r="L40" s="25" t="s">
        <v>141</v>
      </c>
      <c r="M40" s="25">
        <f>1.5*139.34</f>
        <v>209.01</v>
      </c>
    </row>
    <row r="41" spans="1:13" ht="12.75">
      <c r="A41" t="s">
        <v>7</v>
      </c>
      <c r="F41" s="5">
        <v>40792.5</v>
      </c>
      <c r="J41" s="20">
        <v>3</v>
      </c>
      <c r="K41" s="20" t="s">
        <v>142</v>
      </c>
      <c r="L41" s="25" t="s">
        <v>139</v>
      </c>
      <c r="M41" s="25">
        <f>2*30.6</f>
        <v>61.2</v>
      </c>
    </row>
    <row r="42" spans="2:13" ht="12.75">
      <c r="B42" t="s">
        <v>8</v>
      </c>
      <c r="F42" s="9">
        <f>F41/F40</f>
        <v>1.1140405568932872</v>
      </c>
      <c r="J42" s="20">
        <v>4</v>
      </c>
      <c r="K42" s="20" t="s">
        <v>143</v>
      </c>
      <c r="L42" s="25" t="s">
        <v>139</v>
      </c>
      <c r="M42" s="25">
        <f>2*268.35</f>
        <v>536.7</v>
      </c>
    </row>
    <row r="43" spans="1:13" ht="12.75">
      <c r="A43" t="s">
        <v>127</v>
      </c>
      <c r="F43" s="5">
        <f>250+250</f>
        <v>500</v>
      </c>
      <c r="J43" s="20">
        <v>5</v>
      </c>
      <c r="K43" s="20" t="s">
        <v>145</v>
      </c>
      <c r="L43" s="25" t="s">
        <v>146</v>
      </c>
      <c r="M43" s="25">
        <f>6*14.5</f>
        <v>87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41292.5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2312.65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f>432*1.202</f>
        <v>519.264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0.53</v>
      </c>
      <c r="F51" s="11">
        <f>E51*E33</f>
        <v>1412.9270000000001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4244.841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5038.5509999999995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0.4</v>
      </c>
      <c r="E55" t="s">
        <v>14</v>
      </c>
      <c r="F55" s="5">
        <f>B55*D55</f>
        <v>498.40000000000003</v>
      </c>
      <c r="J55" s="20"/>
      <c r="K55" s="20"/>
      <c r="L55" s="30" t="s">
        <v>65</v>
      </c>
      <c r="M55" s="33">
        <f>SUM(M39:M54)</f>
        <v>952.11</v>
      </c>
    </row>
    <row r="56" spans="1:6" ht="12.75">
      <c r="A56" s="4" t="s">
        <v>17</v>
      </c>
      <c r="B56" s="10"/>
      <c r="C56" s="10"/>
      <c r="F56" s="31">
        <f>SUM(F54:F55)</f>
        <v>5536.950999999999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166649</v>
      </c>
      <c r="D58">
        <v>228935.4</v>
      </c>
      <c r="E58">
        <v>2665.9</v>
      </c>
      <c r="F58" s="35">
        <f>C58/D58*E58</f>
        <v>1940.5892190548077</v>
      </c>
    </row>
    <row r="59" spans="1:6" ht="12.75">
      <c r="A59" t="s">
        <v>20</v>
      </c>
      <c r="F59" s="35">
        <f>M20</f>
        <v>2437.273764</v>
      </c>
    </row>
    <row r="60" spans="1:6" ht="12.75">
      <c r="A60" t="s">
        <v>21</v>
      </c>
      <c r="F60" s="11">
        <f>M35</f>
        <v>1219.6569923549996</v>
      </c>
    </row>
    <row r="61" spans="1:6" ht="12.75">
      <c r="A61" t="s">
        <v>72</v>
      </c>
      <c r="F61" s="5">
        <f>1*600*1.202</f>
        <v>721.1999999999999</v>
      </c>
    </row>
    <row r="62" spans="1:6" ht="12.75">
      <c r="A62" t="s">
        <v>22</v>
      </c>
      <c r="F62" s="11">
        <f>M55</f>
        <v>952.11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0.24</v>
      </c>
      <c r="E65" t="s">
        <v>14</v>
      </c>
      <c r="F65" s="11">
        <f>B65*D65</f>
        <v>639.816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0.87</v>
      </c>
      <c r="E67" s="51"/>
      <c r="F67" s="54">
        <f>D67*E33</f>
        <v>2319.333</v>
      </c>
    </row>
    <row r="68" spans="1:6" ht="12.75">
      <c r="A68" s="4" t="s">
        <v>25</v>
      </c>
      <c r="B68" s="10"/>
      <c r="C68" s="10"/>
      <c r="F68" s="31">
        <f>SUM(F58:F67)</f>
        <v>10229.978975409807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0.26</v>
      </c>
      <c r="E70" t="s">
        <v>14</v>
      </c>
      <c r="F70" s="11">
        <f>B70*D70</f>
        <v>693.134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1.34</v>
      </c>
      <c r="E73" t="s">
        <v>14</v>
      </c>
      <c r="F73" s="11">
        <f>B73*D73</f>
        <v>3572.3060000000005</v>
      </c>
    </row>
    <row r="74" spans="1:6" ht="12.75">
      <c r="A74" s="4" t="s">
        <v>29</v>
      </c>
      <c r="F74" s="31">
        <f>F70+F73</f>
        <v>4265.4400000000005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2.67</v>
      </c>
      <c r="E77" t="s">
        <v>14</v>
      </c>
      <c r="F77" s="11">
        <f>B77*D77</f>
        <v>7117.953</v>
      </c>
    </row>
    <row r="78" spans="1:6" ht="12.75">
      <c r="A78" s="4" t="s">
        <v>32</v>
      </c>
      <c r="F78" s="31">
        <f>SUM(F77)</f>
        <v>7117.953</v>
      </c>
    </row>
    <row r="79" spans="1:6" ht="12.75">
      <c r="A79" s="50" t="s">
        <v>77</v>
      </c>
      <c r="B79" s="51"/>
      <c r="C79" s="51"/>
      <c r="D79" s="52">
        <v>2.44</v>
      </c>
      <c r="E79" s="51"/>
      <c r="F79" s="53">
        <f>D79*E33</f>
        <v>6504.796</v>
      </c>
    </row>
    <row r="80" spans="1:8" ht="12.75">
      <c r="A80" s="1" t="s">
        <v>33</v>
      </c>
      <c r="B80" s="1"/>
      <c r="F80" s="31">
        <f>F52+F56+F68+F74+F78+F79</f>
        <v>37899.95997540981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2198.197678573769</v>
      </c>
      <c r="G81" s="7"/>
      <c r="H81" s="7"/>
      <c r="I81" s="7"/>
    </row>
    <row r="82" spans="1:9" ht="12.75">
      <c r="A82" s="1"/>
      <c r="B82" s="37" t="s">
        <v>130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131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132</v>
      </c>
      <c r="C84" s="37"/>
      <c r="D84" s="1"/>
      <c r="E84" s="61"/>
      <c r="F84" s="62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41989.76765398358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133</v>
      </c>
    </row>
    <row r="87" spans="1:6" ht="12.75">
      <c r="A87" s="13"/>
      <c r="B87" s="40">
        <v>43435</v>
      </c>
      <c r="C87" s="41">
        <v>16632</v>
      </c>
      <c r="D87" s="46">
        <f>F44</f>
        <v>41292.5</v>
      </c>
      <c r="E87" s="46">
        <f>F85</f>
        <v>41989.76765398358</v>
      </c>
      <c r="F87" s="47">
        <f>C87+D87-E87</f>
        <v>15934.732346016419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43070</v>
      </c>
      <c r="D89" s="8" t="s">
        <v>112</v>
      </c>
      <c r="E89" s="57">
        <v>43100</v>
      </c>
      <c r="F89" t="s">
        <v>113</v>
      </c>
    </row>
    <row r="90" spans="1:7" ht="13.5" thickBot="1">
      <c r="A90" t="s">
        <v>114</v>
      </c>
      <c r="F90" s="58">
        <f>E87</f>
        <v>41989.76765398358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2017-08-21T12:52:30Z</cp:lastPrinted>
  <dcterms:created xsi:type="dcterms:W3CDTF">2008-08-18T07:30:19Z</dcterms:created>
  <dcterms:modified xsi:type="dcterms:W3CDTF">2018-03-28T06:05:25Z</dcterms:modified>
  <cp:category/>
  <cp:version/>
  <cp:contentType/>
  <cp:contentStatus/>
</cp:coreProperties>
</file>