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<sst xmlns="http://schemas.openxmlformats.org/spreadsheetml/2006/main" count="173" uniqueCount="148">
  <si>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</si>
  <si>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</si>
  <si>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</si>
  <si>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</si>
  <si>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</si>
  <si>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</si>
  <si>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</si>
  <si>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</si>
  <si>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</si>
  <si>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</si>
  <si>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</si>
  <si>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</si>
  <si>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</si>
  <si>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</si>
  <si>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</si>
  <si>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</si>
  <si>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</si>
  <si>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</si>
  <si>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</si>
  <si>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</si>
  <si>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</si>
  <si>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</si>
  <si>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</si>
  <si>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</si>
  <si>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</si>
  <si>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</si>
  <si>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</si>
  <si>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</si>
  <si>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</si>
  <si>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</si>
  <si>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</si>
  <si>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</si>
  <si>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</si>
  <si>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</si>
  <si>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</si>
  <si>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</si>
  <si>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</si>
  <si>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</si>
  <si>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</si>
  <si>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</si>
  <si>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</si>
  <si>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</si>
  <si>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</si>
  <si>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</si>
  <si>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</si>
  <si>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</si>
  <si>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</si>
  <si>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</si>
  <si>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</si>
  <si>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</si>
  <si>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</si>
  <si>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</si>
  <si>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</si>
  <si>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</si>
  <si>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</si>
  <si>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</si>
  <si>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</si>
  <si>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</si>
  <si>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</si>
  <si>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</si>
  <si>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</si>
  <si>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</si>
  <si>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</si>
  <si>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</si>
  <si>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</si>
  <si>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</si>
  <si>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д.5</t>
  </si>
  <si>
    <t xml:space="preserve">остаток 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</si>
  <si>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</si>
  <si>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</si>
  <si>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</si>
  <si>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</si>
  <si>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</si>
  <si>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</si>
  <si>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</si>
  <si>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</si>
  <si>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</si>
  <si>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</si>
  <si>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</si>
  <si>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</si>
  <si>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</si>
  <si>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</si>
  <si>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</si>
  <si>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</si>
  <si>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</si>
  <si>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</si>
  <si>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</si>
  <si>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</si>
  <si>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</si>
  <si>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</si>
  <si>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</si>
  <si>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</si>
  <si>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</si>
  <si>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</si>
  <si>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</si>
  <si>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</si>
  <si>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</si>
  <si>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</si>
  <si>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</si>
  <si>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</si>
  <si>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</si>
  <si>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</si>
  <si>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</si>
  <si>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</si>
  <si>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</si>
  <si>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</si>
  <si>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</si>
  <si>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</si>
  <si>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</si>
  <si>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</si>
  <si>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</si>
  <si>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</si>
  <si>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</si>
  <si>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</si>
  <si>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</si>
  <si>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</si>
  <si>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</si>
  <si>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</si>
  <si>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</si>
  <si>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</si>
  <si>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</si>
  <si>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</si>
  <si>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</si>
  <si>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</si>
  <si>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</si>
  <si>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</si>
  <si>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(поликлиника,ростелеком, 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</si>
  <si>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</si>
  <si>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</si>
  <si>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</si>
  <si>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</si>
  <si>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</si>
  <si>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ноября</t>
  </si>
  <si>
    <t>за   ноябрь  2017 г.</t>
  </si>
  <si>
    <t>ост.на 01.12</t>
  </si>
  <si>
    <t>смена труб д 32 на п.пр. (4мп) т.п.</t>
  </si>
  <si>
    <t>смена вентиля д 25 (1шт) т.п.</t>
  </si>
  <si>
    <t>смена вентиля д 15 (1шт) т.п.</t>
  </si>
  <si>
    <t>гебо 25</t>
  </si>
  <si>
    <t>1шт</t>
  </si>
  <si>
    <t xml:space="preserve">переход </t>
  </si>
  <si>
    <t>вентиль д 15</t>
  </si>
  <si>
    <t>труба 32</t>
  </si>
  <si>
    <t>4мп</t>
  </si>
  <si>
    <t>смена ламп (4шт) п-д4</t>
  </si>
  <si>
    <t>лампа</t>
  </si>
  <si>
    <t>4шт</t>
  </si>
  <si>
    <t xml:space="preserve">вскрытие полов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</si>
</sst>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5">
      <selection activeCell="L29" sqref="L29"/>
    </sheetView>
  </sheetViews>
  <sheetFormatPr defaultColWidth="9.00390625" defaultRowHeight="12.75"/>
  <cols>
    <col min="1" max="1" width="15.625" style="0" customWidth="1"/>
    <col min="3" max="3" width="11.75390625" style="0" customWidth="1"/>
    <col min="4" max="4" width="11.125" style="0" customWidth="1"/>
    <col min="5" max="5" width="10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11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132</v>
      </c>
      <c r="G5" s="8" t="s">
        <v>128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1">
        <f>L6*114.3*1.202</f>
        <v>0</v>
      </c>
    </row>
    <row r="7" spans="2:13" ht="12.75">
      <c r="B7" t="s">
        <v>89</v>
      </c>
      <c r="C7" s="1" t="s">
        <v>90</v>
      </c>
      <c r="D7" s="8">
        <v>5</v>
      </c>
      <c r="J7" s="14">
        <v>2</v>
      </c>
      <c r="K7" s="14" t="s">
        <v>43</v>
      </c>
      <c r="L7" s="14"/>
      <c r="M7" s="51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51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51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51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5.74</v>
      </c>
      <c r="M11" s="51">
        <f t="shared" si="0"/>
        <v>788.610564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51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2.28</v>
      </c>
      <c r="M13" s="51">
        <f t="shared" si="0"/>
        <v>313.24600799999996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51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51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2.87</v>
      </c>
      <c r="M16" s="51">
        <f t="shared" si="0"/>
        <v>394.305282</v>
      </c>
    </row>
    <row r="17" spans="5:13" ht="12.75">
      <c r="E17" t="s">
        <v>99</v>
      </c>
      <c r="J17" s="15" t="s">
        <v>53</v>
      </c>
      <c r="K17" s="26" t="s">
        <v>81</v>
      </c>
      <c r="L17" s="21">
        <v>6</v>
      </c>
      <c r="M17" s="51">
        <f t="shared" si="0"/>
        <v>824.3315999999999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1.08</v>
      </c>
      <c r="M18" s="51">
        <f t="shared" si="0"/>
        <v>148.379688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51">
        <f t="shared" si="0"/>
        <v>68.6943</v>
      </c>
    </row>
    <row r="20" spans="1:13" ht="12.75">
      <c r="A20" t="s">
        <v>102</v>
      </c>
      <c r="J20" s="20"/>
      <c r="K20" s="27" t="s">
        <v>57</v>
      </c>
      <c r="L20" s="28">
        <f>SUM(L6:L19)</f>
        <v>18.47</v>
      </c>
      <c r="M20" s="34">
        <f>SUM(M6:M19)</f>
        <v>2537.567442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36">
        <v>1</v>
      </c>
      <c r="K24" s="35" t="s">
        <v>135</v>
      </c>
      <c r="L24" s="60">
        <f>0.04*156.46</f>
        <v>6.258400000000001</v>
      </c>
      <c r="M24" s="33">
        <f>L24*114.3*1.202*1.15</f>
        <v>988.807736376</v>
      </c>
    </row>
    <row r="25" spans="1:13" ht="12.75">
      <c r="A25" t="s">
        <v>106</v>
      </c>
      <c r="J25" s="36">
        <v>2</v>
      </c>
      <c r="K25" s="35" t="s">
        <v>136</v>
      </c>
      <c r="L25" s="60">
        <v>1.03</v>
      </c>
      <c r="M25" s="33">
        <f aca="true" t="shared" si="1" ref="M25:M36">L25*114.3*1.202*1.15</f>
        <v>162.73679669999999</v>
      </c>
    </row>
    <row r="26" spans="1:13" ht="12.75">
      <c r="A26" t="s">
        <v>107</v>
      </c>
      <c r="J26" s="36">
        <v>3</v>
      </c>
      <c r="K26" s="35" t="s">
        <v>137</v>
      </c>
      <c r="L26" s="60">
        <v>0.81</v>
      </c>
      <c r="M26" s="33">
        <f t="shared" si="1"/>
        <v>127.97748089999997</v>
      </c>
    </row>
    <row r="27" spans="1:13" ht="12.75">
      <c r="A27" s="55" t="s">
        <v>108</v>
      </c>
      <c r="B27" s="55"/>
      <c r="C27" s="55"/>
      <c r="D27" s="55"/>
      <c r="E27" s="55"/>
      <c r="F27" s="55"/>
      <c r="G27" s="55"/>
      <c r="J27" s="36">
        <v>4</v>
      </c>
      <c r="K27" s="35" t="s">
        <v>144</v>
      </c>
      <c r="L27" s="23">
        <f>0.04*7.1</f>
        <v>0.284</v>
      </c>
      <c r="M27" s="33">
        <f t="shared" si="1"/>
        <v>44.87111675999999</v>
      </c>
    </row>
    <row r="28" spans="1:13" ht="12.75">
      <c r="A28" t="s">
        <v>109</v>
      </c>
      <c r="B28" s="1"/>
      <c r="C28" s="1"/>
      <c r="D28" s="1"/>
      <c r="J28" s="36">
        <v>5</v>
      </c>
      <c r="K28" s="35" t="s">
        <v>147</v>
      </c>
      <c r="L28" s="23">
        <v>2.45</v>
      </c>
      <c r="M28" s="33">
        <f t="shared" si="1"/>
        <v>387.0923805</v>
      </c>
    </row>
    <row r="29" spans="1:13" ht="12.75">
      <c r="A29" t="s">
        <v>110</v>
      </c>
      <c r="B29" s="1"/>
      <c r="C29" s="8"/>
      <c r="D29" s="8"/>
      <c r="J29" s="36">
        <v>6</v>
      </c>
      <c r="K29" s="35"/>
      <c r="L29" s="23"/>
      <c r="M29" s="33">
        <f t="shared" si="1"/>
        <v>0</v>
      </c>
    </row>
    <row r="30" spans="10:13" ht="12.75">
      <c r="J30" s="36">
        <v>7</v>
      </c>
      <c r="K30" s="20"/>
      <c r="L30" s="23"/>
      <c r="M30" s="33">
        <f t="shared" si="1"/>
        <v>0</v>
      </c>
    </row>
    <row r="31" spans="2:13" ht="12.75">
      <c r="B31" t="s">
        <v>0</v>
      </c>
      <c r="J31" s="36">
        <v>8</v>
      </c>
      <c r="K31" s="16"/>
      <c r="L31" s="23"/>
      <c r="M31" s="33">
        <f t="shared" si="1"/>
        <v>0</v>
      </c>
    </row>
    <row r="32" spans="10:13" ht="12.75">
      <c r="J32" s="36">
        <v>9</v>
      </c>
      <c r="K32" s="16"/>
      <c r="L32" s="23"/>
      <c r="M32" s="33">
        <f t="shared" si="1"/>
        <v>0</v>
      </c>
    </row>
    <row r="33" spans="1:13" ht="12.75">
      <c r="A33" t="s">
        <v>1</v>
      </c>
      <c r="E33">
        <v>2102</v>
      </c>
      <c r="F33" t="s">
        <v>65</v>
      </c>
      <c r="J33" s="36">
        <v>10</v>
      </c>
      <c r="K33" s="16"/>
      <c r="L33" s="23"/>
      <c r="M33" s="33">
        <f t="shared" si="1"/>
        <v>0</v>
      </c>
    </row>
    <row r="34" spans="1:13" ht="12.75">
      <c r="A34" t="s">
        <v>2</v>
      </c>
      <c r="E34">
        <v>203.5</v>
      </c>
      <c r="F34" t="s">
        <v>65</v>
      </c>
      <c r="J34" s="36">
        <v>11</v>
      </c>
      <c r="K34" s="16"/>
      <c r="L34" s="23"/>
      <c r="M34" s="33">
        <f t="shared" si="1"/>
        <v>0</v>
      </c>
    </row>
    <row r="35" spans="1:13" ht="12.75">
      <c r="A35" t="s">
        <v>3</v>
      </c>
      <c r="J35" s="36">
        <v>12</v>
      </c>
      <c r="K35" s="35"/>
      <c r="L35" s="23"/>
      <c r="M35" s="33">
        <f t="shared" si="1"/>
        <v>0</v>
      </c>
    </row>
    <row r="36" spans="1:13" ht="12.75">
      <c r="A36" t="s">
        <v>4</v>
      </c>
      <c r="E36">
        <v>235.6</v>
      </c>
      <c r="F36" t="s">
        <v>65</v>
      </c>
      <c r="J36" s="36">
        <v>13</v>
      </c>
      <c r="K36" s="35"/>
      <c r="L36" s="23"/>
      <c r="M36" s="33">
        <f t="shared" si="1"/>
        <v>0</v>
      </c>
    </row>
    <row r="37" spans="10:13" ht="12.75">
      <c r="J37" s="20"/>
      <c r="K37" s="30" t="s">
        <v>57</v>
      </c>
      <c r="L37" s="28">
        <f>SUM(L24:L36)</f>
        <v>10.832400000000003</v>
      </c>
      <c r="M37" s="34">
        <f>SUM(M24:M36)</f>
        <v>1711.4855112359999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f>30377.69+0.03+105.3</f>
        <v>30483.019999999997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38336.17</v>
      </c>
      <c r="J41" s="20">
        <v>1</v>
      </c>
      <c r="K41" s="20" t="s">
        <v>138</v>
      </c>
      <c r="L41" s="25" t="s">
        <v>139</v>
      </c>
      <c r="M41" s="25">
        <f>1*681</f>
        <v>681</v>
      </c>
    </row>
    <row r="42" spans="2:13" ht="12.75">
      <c r="B42" t="s">
        <v>8</v>
      </c>
      <c r="F42" s="9">
        <f>F41/F40</f>
        <v>1.2576237525022127</v>
      </c>
      <c r="J42" s="20">
        <v>2</v>
      </c>
      <c r="K42" s="20" t="s">
        <v>140</v>
      </c>
      <c r="L42" s="25" t="s">
        <v>139</v>
      </c>
      <c r="M42" s="25">
        <v>164.14</v>
      </c>
    </row>
    <row r="43" spans="1:13" ht="12.75">
      <c r="A43" s="7" t="s">
        <v>126</v>
      </c>
      <c r="B43" s="7"/>
      <c r="C43" s="7"/>
      <c r="D43" s="7"/>
      <c r="E43" s="7"/>
      <c r="F43" s="5">
        <f>5606.03+250+400</f>
        <v>6256.03</v>
      </c>
      <c r="J43" s="20">
        <v>3</v>
      </c>
      <c r="K43" s="20" t="s">
        <v>141</v>
      </c>
      <c r="L43" s="25" t="s">
        <v>139</v>
      </c>
      <c r="M43" s="25">
        <v>231.69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44592.2</v>
      </c>
      <c r="J44" s="20">
        <v>4</v>
      </c>
      <c r="K44" s="20" t="s">
        <v>142</v>
      </c>
      <c r="L44" s="25" t="s">
        <v>143</v>
      </c>
      <c r="M44" s="25">
        <f>4*134.87</f>
        <v>539.48</v>
      </c>
    </row>
    <row r="45" spans="10:13" ht="12.75">
      <c r="J45" s="20">
        <v>5</v>
      </c>
      <c r="K45" s="20" t="s">
        <v>145</v>
      </c>
      <c r="L45" s="25" t="s">
        <v>146</v>
      </c>
      <c r="M45" s="25">
        <f>4*14.5</f>
        <v>58</v>
      </c>
    </row>
    <row r="46" spans="2:13" ht="12.75">
      <c r="B46" s="1" t="s">
        <v>10</v>
      </c>
      <c r="C46" s="1"/>
      <c r="J46" s="20">
        <v>6</v>
      </c>
      <c r="K46" s="20"/>
      <c r="L46" s="25"/>
      <c r="M46" s="25"/>
    </row>
    <row r="47" spans="10:13" ht="12.75">
      <c r="J47" s="20">
        <v>7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5"/>
      <c r="M48" s="25"/>
    </row>
    <row r="49" spans="1:13" ht="12.75">
      <c r="A49" t="s">
        <v>12</v>
      </c>
      <c r="F49" s="11">
        <v>4047.13</v>
      </c>
      <c r="J49" s="20">
        <v>9</v>
      </c>
      <c r="K49" s="20"/>
      <c r="L49" s="25"/>
      <c r="M49" s="25"/>
    </row>
    <row r="50" spans="1:13" ht="12.75">
      <c r="A50" s="6" t="s">
        <v>15</v>
      </c>
      <c r="F50" s="11">
        <f>(1600+266.66)*1.202</f>
        <v>2243.72532</v>
      </c>
      <c r="J50" s="20">
        <v>10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11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6290.855320000001</v>
      </c>
      <c r="J52" s="20">
        <v>12</v>
      </c>
      <c r="K52" s="20"/>
      <c r="L52" s="25"/>
      <c r="M52" s="25"/>
    </row>
    <row r="53" spans="1:13" ht="12.75">
      <c r="A53" s="4" t="s">
        <v>16</v>
      </c>
      <c r="J53" s="20">
        <v>13</v>
      </c>
      <c r="K53" s="20"/>
      <c r="L53" s="25"/>
      <c r="M53" s="25"/>
    </row>
    <row r="54" spans="1:13" ht="12.75">
      <c r="A54" t="s">
        <v>74</v>
      </c>
      <c r="D54" s="5">
        <v>1.92</v>
      </c>
      <c r="E54" t="s">
        <v>14</v>
      </c>
      <c r="F54" s="11">
        <f>E33*D54</f>
        <v>4035.8399999999997</v>
      </c>
      <c r="J54" s="20">
        <v>14</v>
      </c>
      <c r="K54" s="20"/>
      <c r="L54" s="25"/>
      <c r="M54" s="25"/>
    </row>
    <row r="55" spans="1:13" ht="12.75">
      <c r="A55" t="s">
        <v>79</v>
      </c>
      <c r="B55">
        <v>203.5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15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4035.8399999999997</v>
      </c>
      <c r="J56" s="20">
        <v>16</v>
      </c>
      <c r="K56" s="20"/>
      <c r="L56" s="25"/>
      <c r="M56" s="25"/>
    </row>
    <row r="57" spans="1:13" ht="12.75">
      <c r="A57" s="4" t="s">
        <v>18</v>
      </c>
      <c r="B57" s="4"/>
      <c r="J57" s="20">
        <v>17</v>
      </c>
      <c r="K57" s="20"/>
      <c r="L57" s="25"/>
      <c r="M57" s="25"/>
    </row>
    <row r="58" spans="1:13" ht="12.75">
      <c r="A58" t="s">
        <v>19</v>
      </c>
      <c r="C58" s="54">
        <v>161506</v>
      </c>
      <c r="D58">
        <v>228935.4</v>
      </c>
      <c r="E58">
        <v>2102</v>
      </c>
      <c r="F58" s="37">
        <f>C58/D58*E58</f>
        <v>1482.888238341471</v>
      </c>
      <c r="J58" s="20">
        <v>18</v>
      </c>
      <c r="K58" s="20"/>
      <c r="L58" s="25"/>
      <c r="M58" s="25"/>
    </row>
    <row r="59" spans="1:13" ht="12.75">
      <c r="A59" t="s">
        <v>20</v>
      </c>
      <c r="F59" s="37">
        <f>M20</f>
        <v>2537.567442</v>
      </c>
      <c r="J59" s="20">
        <v>19</v>
      </c>
      <c r="K59" s="20"/>
      <c r="L59" s="25"/>
      <c r="M59" s="25"/>
    </row>
    <row r="60" spans="1:13" ht="12.75">
      <c r="A60" t="s">
        <v>21</v>
      </c>
      <c r="F60" s="11">
        <f>M37</f>
        <v>1711.4855112359999</v>
      </c>
      <c r="J60" s="20">
        <v>20</v>
      </c>
      <c r="K60" s="20"/>
      <c r="L60" s="25"/>
      <c r="M60" s="25"/>
    </row>
    <row r="61" spans="1:13" ht="12.75">
      <c r="A61" t="s">
        <v>72</v>
      </c>
      <c r="F61" s="5">
        <f>1*600*1.202</f>
        <v>721.1999999999999</v>
      </c>
      <c r="J61" s="20">
        <v>21</v>
      </c>
      <c r="K61" s="20"/>
      <c r="L61" s="25"/>
      <c r="M61" s="25"/>
    </row>
    <row r="62" spans="1:13" ht="12.75">
      <c r="A62" t="s">
        <v>22</v>
      </c>
      <c r="F62" s="5">
        <f>M64</f>
        <v>1674.31</v>
      </c>
      <c r="J62" s="20">
        <v>22</v>
      </c>
      <c r="K62" s="20"/>
      <c r="L62" s="25"/>
      <c r="M62" s="25"/>
    </row>
    <row r="63" spans="1:13" ht="12.75">
      <c r="A63" t="s">
        <v>23</v>
      </c>
      <c r="F63" s="5"/>
      <c r="J63" s="20">
        <v>23</v>
      </c>
      <c r="K63" s="20"/>
      <c r="L63" s="25"/>
      <c r="M63" s="25"/>
    </row>
    <row r="64" spans="1:13" ht="12.75">
      <c r="A64" t="s">
        <v>24</v>
      </c>
      <c r="F64" s="5"/>
      <c r="J64" s="20"/>
      <c r="K64" s="20"/>
      <c r="L64" s="31" t="s">
        <v>64</v>
      </c>
      <c r="M64" s="28">
        <f>SUM(M41:M63)</f>
        <v>1674.31</v>
      </c>
    </row>
    <row r="65" spans="2:6" ht="12.75">
      <c r="B65">
        <v>2102</v>
      </c>
      <c r="C65" t="s">
        <v>13</v>
      </c>
      <c r="D65" s="11">
        <v>0.3</v>
      </c>
      <c r="E65" t="s">
        <v>14</v>
      </c>
      <c r="F65" s="5">
        <f>B65*D65</f>
        <v>630.6</v>
      </c>
    </row>
    <row r="66" spans="1:6" ht="12.75">
      <c r="A66" s="54" t="s">
        <v>75</v>
      </c>
      <c r="B66" s="54"/>
      <c r="C66" s="54"/>
      <c r="D66" s="58"/>
      <c r="E66" s="54"/>
      <c r="F66" s="59">
        <v>0</v>
      </c>
    </row>
    <row r="67" spans="1:6" ht="12.75">
      <c r="A67" s="48" t="s">
        <v>84</v>
      </c>
      <c r="B67" s="48"/>
      <c r="C67" s="48"/>
      <c r="D67" s="47">
        <v>0</v>
      </c>
      <c r="E67" s="48"/>
      <c r="F67" s="49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8758.051191577471</v>
      </c>
    </row>
    <row r="69" ht="12.75">
      <c r="A69" s="4" t="s">
        <v>26</v>
      </c>
    </row>
    <row r="70" spans="1:6" ht="12.75">
      <c r="A70" t="s">
        <v>27</v>
      </c>
      <c r="B70">
        <v>2102</v>
      </c>
      <c r="C70" t="s">
        <v>65</v>
      </c>
      <c r="D70" s="5">
        <v>0.22</v>
      </c>
      <c r="E70" t="s">
        <v>14</v>
      </c>
      <c r="F70" s="47">
        <f>B70*D70</f>
        <v>462.44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2102</v>
      </c>
      <c r="C73" t="s">
        <v>13</v>
      </c>
      <c r="D73" s="11">
        <v>1.23</v>
      </c>
      <c r="E73" t="s">
        <v>14</v>
      </c>
      <c r="F73" s="11">
        <f>B73*D73</f>
        <v>2585.46</v>
      </c>
    </row>
    <row r="74" spans="1:6" ht="12.75">
      <c r="A74" s="4" t="s">
        <v>29</v>
      </c>
      <c r="F74" s="32">
        <f>F70+F73</f>
        <v>3047.9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2102</v>
      </c>
      <c r="C77" t="s">
        <v>13</v>
      </c>
      <c r="D77" s="11">
        <v>2.17</v>
      </c>
      <c r="E77" t="s">
        <v>14</v>
      </c>
      <c r="F77" s="5">
        <f>B77*D77</f>
        <v>4561.34</v>
      </c>
    </row>
    <row r="78" spans="1:6" ht="12.75">
      <c r="A78" s="4" t="s">
        <v>31</v>
      </c>
      <c r="F78" s="8">
        <f>SUM(F77)</f>
        <v>4561.34</v>
      </c>
    </row>
    <row r="79" spans="1:6" ht="12.75">
      <c r="A79" s="52" t="s">
        <v>78</v>
      </c>
      <c r="B79" s="48"/>
      <c r="C79" s="48"/>
      <c r="D79" s="49">
        <v>0</v>
      </c>
      <c r="E79" s="48"/>
      <c r="F79" s="53">
        <f>D79*E33</f>
        <v>0</v>
      </c>
    </row>
    <row r="80" spans="1:6" ht="12.75">
      <c r="A80" s="1" t="s">
        <v>32</v>
      </c>
      <c r="B80" s="1"/>
      <c r="F80" s="32">
        <f>F52+F56+F68+F74+F78+F79</f>
        <v>26693.986511577474</v>
      </c>
    </row>
    <row r="81" spans="1:9" ht="12.75">
      <c r="A81" s="1" t="s">
        <v>76</v>
      </c>
      <c r="B81" s="38"/>
      <c r="C81" s="50">
        <v>0.058</v>
      </c>
      <c r="D81" s="1"/>
      <c r="E81" s="1"/>
      <c r="F81" s="32">
        <f>F80*5.8%</f>
        <v>1548.2512176714934</v>
      </c>
      <c r="I81" s="7"/>
    </row>
    <row r="82" spans="1:9" ht="12.75">
      <c r="A82" s="1"/>
      <c r="B82" s="38" t="s">
        <v>129</v>
      </c>
      <c r="C82" s="50"/>
      <c r="D82" s="1"/>
      <c r="E82" s="61"/>
      <c r="F82" s="62">
        <v>4533.75</v>
      </c>
      <c r="I82" s="7"/>
    </row>
    <row r="83" spans="1:9" ht="12.75">
      <c r="A83" s="1"/>
      <c r="B83" s="38" t="s">
        <v>130</v>
      </c>
      <c r="C83" s="50"/>
      <c r="D83" s="1"/>
      <c r="E83" s="61"/>
      <c r="F83" s="62">
        <v>188.54</v>
      </c>
      <c r="I83" s="7"/>
    </row>
    <row r="84" spans="1:9" ht="12.75">
      <c r="A84" s="1"/>
      <c r="B84" s="38" t="s">
        <v>131</v>
      </c>
      <c r="C84" s="50"/>
      <c r="D84" s="1"/>
      <c r="E84" s="61"/>
      <c r="F84" s="62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4">
        <f>F80+F81+F82+F83+F84</f>
        <v>32964.52772924897</v>
      </c>
    </row>
    <row r="86" spans="2:6" ht="12.75">
      <c r="B86" s="39" t="s">
        <v>67</v>
      </c>
      <c r="C86" s="40" t="s">
        <v>68</v>
      </c>
      <c r="D86" s="22" t="s">
        <v>69</v>
      </c>
      <c r="E86" s="22" t="s">
        <v>70</v>
      </c>
      <c r="F86" s="43" t="s">
        <v>134</v>
      </c>
    </row>
    <row r="87" spans="1:6" ht="12.75">
      <c r="A87" s="13"/>
      <c r="B87" s="41">
        <v>43405</v>
      </c>
      <c r="C87" s="42">
        <v>244128</v>
      </c>
      <c r="D87" s="45">
        <f>F44</f>
        <v>44592.2</v>
      </c>
      <c r="E87" s="45">
        <f>F85</f>
        <v>32964.52772924897</v>
      </c>
      <c r="F87" s="46">
        <f>C87+D87-E87</f>
        <v>255755.67227075103</v>
      </c>
    </row>
    <row r="89" spans="1:6" ht="13.5" thickBot="1">
      <c r="A89" t="s">
        <v>111</v>
      </c>
      <c r="C89" s="56">
        <v>43040</v>
      </c>
      <c r="D89" s="8" t="s">
        <v>112</v>
      </c>
      <c r="E89" s="56">
        <v>43069</v>
      </c>
      <c r="F89" t="s">
        <v>113</v>
      </c>
    </row>
    <row r="90" spans="1:7" ht="13.5" thickBot="1">
      <c r="A90" t="s">
        <v>114</v>
      </c>
      <c r="F90" s="57">
        <v>47290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2017-08-21T12:43:19Z</cp:lastPrinted>
  <dcterms:created xsi:type="dcterms:W3CDTF">2008-08-18T07:30:19Z</dcterms:created>
  <dcterms:modified xsi:type="dcterms:W3CDTF">2018-02-28T10:17:35Z</dcterms:modified>
  <cp:category/>
  <cp:version/>
  <cp:contentType/>
  <cp:contentStatus/>
</cp:coreProperties>
</file>