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<sst xmlns="http://schemas.openxmlformats.org/spreadsheetml/2006/main" count="174" uniqueCount="155">
  <si>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</si>
  <si>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</si>
  <si>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</si>
  <si>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</si>
  <si>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</si>
  <si>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</si>
  <si>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</si>
  <si>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</si>
  <si>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</si>
  <si>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</si>
  <si>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</si>
  <si>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</si>
  <si>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</si>
  <si>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</si>
  <si>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</si>
  <si>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</si>
  <si>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</si>
  <si>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</si>
  <si>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</si>
  <si>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</si>
  <si>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</si>
  <si>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</si>
  <si>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</si>
  <si>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</si>
  <si>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</si>
  <si>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</si>
  <si>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</si>
  <si>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</si>
  <si>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</si>
  <si>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</si>
  <si>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</si>
  <si>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</si>
  <si>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</si>
  <si>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</si>
  <si>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</si>
  <si>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</si>
  <si>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</si>
  <si>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</si>
  <si>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</si>
  <si>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</si>
  <si>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</si>
  <si>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</si>
  <si>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</si>
  <si>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</si>
  <si>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</si>
  <si>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</si>
  <si>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</si>
  <si>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</si>
  <si>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</si>
  <si>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</si>
  <si>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</si>
  <si>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</si>
  <si>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</si>
  <si>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</si>
  <si>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</si>
  <si>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</si>
  <si>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</si>
  <si>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</si>
  <si>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</si>
  <si>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</si>
  <si>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</si>
  <si>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</si>
  <si>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</si>
  <si>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</si>
  <si>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</si>
  <si>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</si>
  <si>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</si>
  <si>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</si>
  <si>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</si>
  <si>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</si>
  <si>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</si>
  <si>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</si>
  <si>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</si>
  <si>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</si>
  <si>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</si>
  <si>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</si>
  <si>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</si>
  <si>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</si>
  <si>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</si>
  <si>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</si>
  <si>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</si>
  <si>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</si>
  <si>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</si>
  <si>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</si>
  <si>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</si>
  <si>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</si>
  <si>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</si>
  <si>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</si>
  <si>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</si>
  <si>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</si>
  <si>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</si>
  <si>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</si>
  <si>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</si>
  <si>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</si>
  <si>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</si>
  <si>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</si>
  <si>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</si>
  <si>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</si>
  <si>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</si>
  <si>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</si>
  <si>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</si>
  <si>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</si>
  <si>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</si>
  <si>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</si>
  <si>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</si>
  <si>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</si>
  <si>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</si>
  <si>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</si>
  <si>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</si>
  <si>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</si>
  <si>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</si>
  <si>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</si>
  <si>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</si>
  <si>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</si>
  <si>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</si>
  <si>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</si>
  <si>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</si>
  <si>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</si>
  <si>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</si>
  <si>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</si>
  <si>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</si>
  <si>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</si>
  <si>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</si>
  <si>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</si>
  <si>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</si>
  <si>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</si>
  <si>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</si>
  <si>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</si>
  <si>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</si>
  <si>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</si>
  <si>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</si>
  <si>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</si>
  <si>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</si>
  <si>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</si>
  <si>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</si>
  <si>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</si>
  <si>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</si>
  <si>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</si>
  <si>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</si>
  <si>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</si>
  <si>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 xml:space="preserve">смена ламп (7шт) </t>
  </si>
  <si>
    <t>лампа</t>
  </si>
  <si>
    <t>7шт</t>
  </si>
  <si>
    <t>ремонт эл. Щита со сменой азс (1шт) кв.9</t>
  </si>
  <si>
    <t>азс</t>
  </si>
  <si>
    <t>1шт</t>
  </si>
  <si>
    <t>ремонт швов (30 мп) кв.73. п-д3  (договор)</t>
  </si>
  <si>
    <t>ремонт швов с вскрытием (12 мп) кв.3,73  (договор)</t>
  </si>
  <si>
    <t>ремонт штукатурки  (торцы)</t>
  </si>
  <si>
    <t>штукат. Смесь</t>
  </si>
  <si>
    <t>5кг</t>
  </si>
  <si>
    <t>мастика</t>
  </si>
  <si>
    <t>12кг</t>
  </si>
  <si>
    <t>1 балл.</t>
  </si>
  <si>
    <t>пена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</si>
</sst>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F42" sqref="F42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10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2.65</v>
      </c>
      <c r="M6" s="44">
        <f>L6*114.3*1.202</f>
        <v>364.07978999999995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8.21</v>
      </c>
      <c r="M14" s="44">
        <f t="shared" si="0"/>
        <v>1127.960406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1717.3574999999998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33.65</v>
      </c>
      <c r="M20" s="33">
        <f>SUM(M6:M19)</f>
        <v>4623.12639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112</v>
      </c>
      <c r="J26" s="20">
        <v>3</v>
      </c>
      <c r="K26" s="20" t="s">
        <v>140</v>
      </c>
      <c r="L26" s="44">
        <f>0.07*7.1</f>
        <v>0.497</v>
      </c>
      <c r="M26" s="32">
        <f t="shared" si="1"/>
        <v>78.52445433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25">
        <v>4.83</v>
      </c>
      <c r="M27" s="32">
        <f t="shared" si="1"/>
        <v>763.1249786999998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146</v>
      </c>
      <c r="L28" s="56"/>
      <c r="M28" s="32">
        <f>30*89.65</f>
        <v>2689.5</v>
      </c>
    </row>
    <row r="29" spans="2:13" ht="12.75">
      <c r="B29" s="1"/>
      <c r="C29" s="8"/>
      <c r="D29" s="8"/>
      <c r="J29" s="20">
        <v>6</v>
      </c>
      <c r="K29" s="20" t="s">
        <v>147</v>
      </c>
      <c r="L29" s="25"/>
      <c r="M29" s="32">
        <f>12*358.62</f>
        <v>4303.4400000000005</v>
      </c>
    </row>
    <row r="30" spans="10:13" ht="12.75">
      <c r="J30" s="20">
        <v>7</v>
      </c>
      <c r="K30" s="20" t="s">
        <v>148</v>
      </c>
      <c r="L30" s="25">
        <v>3.48</v>
      </c>
      <c r="M30" s="32">
        <f t="shared" si="1"/>
        <v>549.8291772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41.806999999999995</v>
      </c>
      <c r="M36" s="33">
        <f>SUM(M24:M35)</f>
        <v>13598.315980229998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53067.77-293.67</f>
        <v>52774.1</v>
      </c>
      <c r="J40" s="20">
        <v>1</v>
      </c>
      <c r="K40" s="20" t="s">
        <v>141</v>
      </c>
      <c r="L40" s="25" t="s">
        <v>142</v>
      </c>
      <c r="M40" s="25">
        <f>7*14.46</f>
        <v>101.22</v>
      </c>
    </row>
    <row r="41" spans="1:13" ht="12.75">
      <c r="A41" t="s">
        <v>7</v>
      </c>
      <c r="F41" s="5">
        <f>48053.3</f>
        <v>48053.3</v>
      </c>
      <c r="J41" s="20">
        <v>2</v>
      </c>
      <c r="K41" s="20" t="s">
        <v>144</v>
      </c>
      <c r="L41" s="25" t="s">
        <v>145</v>
      </c>
      <c r="M41" s="25">
        <v>110</v>
      </c>
    </row>
    <row r="42" spans="2:13" ht="12.75">
      <c r="B42" t="s">
        <v>8</v>
      </c>
      <c r="F42" s="9">
        <f>F41/F40</f>
        <v>0.91054702969828</v>
      </c>
      <c r="J42" s="20">
        <v>3</v>
      </c>
      <c r="K42" s="20" t="s">
        <v>149</v>
      </c>
      <c r="L42" s="25" t="s">
        <v>150</v>
      </c>
      <c r="M42" s="25">
        <f>5*21.4</f>
        <v>107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151</v>
      </c>
      <c r="L43" s="25" t="s">
        <v>152</v>
      </c>
      <c r="M43" s="25">
        <f>12*136.65</f>
        <v>1639.8000000000002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48953.3</v>
      </c>
      <c r="J44" s="20">
        <v>5</v>
      </c>
      <c r="K44" s="20" t="s">
        <v>154</v>
      </c>
      <c r="L44" s="25" t="s">
        <v>153</v>
      </c>
      <c r="M44" s="25">
        <v>305.9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(800+133.33)*1.202+(1600+440)*1.202</f>
        <v>3573.9426599999997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8777.40266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1.92</v>
      </c>
      <c r="E54">
        <v>0</v>
      </c>
      <c r="F54" s="11">
        <f>E33*D54</f>
        <v>6730.176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2263.92</v>
      </c>
    </row>
    <row r="56" spans="1:6" ht="12.75">
      <c r="A56" s="4" t="s">
        <v>17</v>
      </c>
      <c r="B56" s="4"/>
      <c r="C56" s="10"/>
      <c r="F56" s="31">
        <f>SUM(F54:F55)</f>
        <v>6730.176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166992</v>
      </c>
      <c r="D58">
        <v>228935.4</v>
      </c>
      <c r="E58">
        <v>3505.3</v>
      </c>
      <c r="F58" s="34">
        <f>C58/D58*E58</f>
        <v>2556.8656380795633</v>
      </c>
    </row>
    <row r="59" spans="1:6" ht="12.75">
      <c r="A59" t="s">
        <v>20</v>
      </c>
      <c r="F59" s="34">
        <f>M20</f>
        <v>4623.12639</v>
      </c>
    </row>
    <row r="60" spans="1:6" ht="12.75">
      <c r="A60" t="s">
        <v>21</v>
      </c>
      <c r="F60" s="11">
        <f>M36</f>
        <v>13598.315980229998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2263.92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0.22</v>
      </c>
      <c r="E65" t="s">
        <v>14</v>
      </c>
      <c r="F65" s="11">
        <f>B65*D65</f>
        <v>771.166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23813.394008309562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0.21</v>
      </c>
      <c r="E70" t="s">
        <v>14</v>
      </c>
      <c r="F70" s="11">
        <f>B70*D70</f>
        <v>736.113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1.15</v>
      </c>
      <c r="F73" s="11">
        <f>B73*D73</f>
        <v>4031.095</v>
      </c>
    </row>
    <row r="74" spans="1:6" ht="12.75">
      <c r="A74" s="4" t="s">
        <v>28</v>
      </c>
      <c r="F74" s="31">
        <f>F70+F73</f>
        <v>4767.208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2.27</v>
      </c>
      <c r="F77" s="11">
        <f>B77*D77</f>
        <v>7957.031000000001</v>
      </c>
    </row>
    <row r="78" spans="1:6" ht="12.75">
      <c r="A78" s="4" t="s">
        <v>30</v>
      </c>
      <c r="F78" s="31">
        <f>SUM(F77)</f>
        <v>7957.031000000001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52045.21166830957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3018.6222767619547</v>
      </c>
      <c r="I81" s="7"/>
    </row>
    <row r="82" spans="1:9" ht="12.75">
      <c r="A82" s="1"/>
      <c r="B82" s="36" t="s">
        <v>134</v>
      </c>
      <c r="C82" s="36"/>
      <c r="D82" s="1"/>
      <c r="E82" s="58"/>
      <c r="F82" s="59">
        <v>2510.69</v>
      </c>
      <c r="I82" s="7"/>
    </row>
    <row r="83" spans="1:9" ht="12.75">
      <c r="A83" s="1"/>
      <c r="B83" s="36" t="s">
        <v>135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136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61429.203945071524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43374</v>
      </c>
      <c r="C87" s="40">
        <v>234329</v>
      </c>
      <c r="D87" s="42">
        <f>F44</f>
        <v>48953.3</v>
      </c>
      <c r="E87" s="42">
        <f>F85</f>
        <v>61429.203945071524</v>
      </c>
      <c r="F87" s="43">
        <f>C87+D87-E87</f>
        <v>221853.09605492846</v>
      </c>
    </row>
    <row r="89" spans="1:6" ht="13.5" thickBot="1">
      <c r="A89" t="s">
        <v>116</v>
      </c>
      <c r="C89" s="52">
        <v>43009</v>
      </c>
      <c r="D89" s="8" t="s">
        <v>117</v>
      </c>
      <c r="E89" s="52">
        <v>43069</v>
      </c>
      <c r="F89" t="s">
        <v>118</v>
      </c>
    </row>
    <row r="90" spans="1:7" ht="13.5" thickBot="1">
      <c r="A90" t="s">
        <v>119</v>
      </c>
      <c r="F90" s="53">
        <f>E87</f>
        <v>61429.203945071524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2017-08-21T12:54:09Z</cp:lastPrinted>
  <dcterms:created xsi:type="dcterms:W3CDTF">2008-08-18T07:30:19Z</dcterms:created>
  <dcterms:modified xsi:type="dcterms:W3CDTF">2018-01-24T07:27:15Z</dcterms:modified>
  <cp:category/>
  <cp:version/>
  <cp:contentType/>
  <cp:contentStatus/>
</cp:coreProperties>
</file>