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<sst xmlns="http://schemas.openxmlformats.org/spreadsheetml/2006/main" count="156" uniqueCount="133">
  <si>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</si>
  <si>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</si>
  <si>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</si>
  <si>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</si>
  <si>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</si>
  <si>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</si>
  <si>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</si>
  <si>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</si>
  <si>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</si>
  <si>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</si>
  <si>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</si>
  <si>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</si>
  <si>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</si>
  <si>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</si>
  <si>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</si>
  <si>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</si>
  <si>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</si>
  <si>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</si>
  <si>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</si>
  <si>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</si>
  <si>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</si>
  <si>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</si>
  <si>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</si>
  <si>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</si>
  <si>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</si>
  <si>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</si>
  <si>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</si>
  <si>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</si>
  <si>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</si>
  <si>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</si>
  <si>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</si>
  <si>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</si>
  <si>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</si>
  <si>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</si>
  <si>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</si>
  <si>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</si>
  <si>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</si>
  <si>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</si>
  <si>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</si>
  <si>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</si>
  <si>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</si>
  <si>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</si>
  <si>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</si>
  <si>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</si>
  <si>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</si>
  <si>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</si>
  <si>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</si>
  <si>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</si>
  <si>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</si>
  <si>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</si>
  <si>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</si>
  <si>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</si>
  <si>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</si>
  <si>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</si>
  <si>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</si>
  <si>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</si>
  <si>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</si>
  <si>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</si>
  <si>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</si>
  <si>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</si>
  <si>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</si>
  <si>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</si>
  <si>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</si>
  <si>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</si>
  <si>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</si>
  <si>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</si>
  <si>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</si>
  <si>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</si>
  <si>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</si>
  <si>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</si>
  <si>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</si>
  <si>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</si>
  <si>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</si>
  <si>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</si>
  <si>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</si>
  <si>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</si>
  <si>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</si>
  <si>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</si>
  <si>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</si>
  <si>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</si>
  <si>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</si>
  <si>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</si>
  <si>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</si>
  <si>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</si>
  <si>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</si>
  <si>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</si>
  <si>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</si>
  <si>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</si>
  <si>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</si>
  <si>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</si>
  <si>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</si>
  <si>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</si>
  <si>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</si>
  <si>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</si>
  <si>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</si>
  <si>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</si>
  <si>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</si>
  <si>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</si>
  <si>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</si>
  <si>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</si>
  <si>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</si>
  <si>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</si>
  <si>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</si>
  <si>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</si>
  <si>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</si>
  <si>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</si>
  <si>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</si>
  <si>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</si>
  <si>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</si>
  <si>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</si>
  <si>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</si>
  <si>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</si>
  <si>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</si>
  <si>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</si>
  <si>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</si>
  <si>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</si>
  <si>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</si>
  <si>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</si>
  <si>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</si>
  <si>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</si>
  <si>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</si>
  <si>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</si>
  <si>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</si>
  <si>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</si>
  <si>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</si>
  <si>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</si>
  <si>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</si>
  <si>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8</t>
  </si>
  <si>
    <t>директора: Падуна Э.В. Действующего на основании _Устава__________________</t>
  </si>
  <si>
    <t>2017 г.</t>
  </si>
  <si>
    <t>ост.на 01.05</t>
  </si>
  <si>
    <t>апреля</t>
  </si>
  <si>
    <t>за  апрель 2017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</si>
</sst>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000"/>
    <numFmt numFmtId="179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9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49">
      <selection activeCell="D77" sqref="D77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4</v>
      </c>
      <c r="K2" s="5" t="s">
        <v>132</v>
      </c>
    </row>
    <row r="3" spans="1:13" ht="12.75">
      <c r="A3" t="s">
        <v>87</v>
      </c>
      <c r="J3" s="14" t="s">
        <v>37</v>
      </c>
      <c r="K3" s="3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131</v>
      </c>
      <c r="G5" s="8" t="s">
        <v>129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6">
        <v>0</v>
      </c>
      <c r="M6" s="49">
        <f>L6*114.3*1.202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9">
        <f aca="true" t="shared" si="0" ref="M7:M19">L7*114.3*1.202</f>
        <v>0</v>
      </c>
    </row>
    <row r="8" spans="10:13" ht="12.75">
      <c r="J8" s="15"/>
      <c r="K8" s="15" t="s">
        <v>46</v>
      </c>
      <c r="L8" s="21"/>
      <c r="M8" s="49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9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9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9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9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9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6"/>
      <c r="M14" s="49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9">
        <f t="shared" si="0"/>
        <v>0</v>
      </c>
    </row>
    <row r="16" spans="5:13" ht="12.75">
      <c r="E16" t="s">
        <v>99</v>
      </c>
      <c r="J16" s="15" t="s">
        <v>53</v>
      </c>
      <c r="K16" s="27" t="s">
        <v>54</v>
      </c>
      <c r="L16" s="21"/>
      <c r="M16" s="49">
        <f t="shared" si="0"/>
        <v>0</v>
      </c>
    </row>
    <row r="17" spans="5:13" ht="12.75">
      <c r="E17" t="s">
        <v>100</v>
      </c>
      <c r="J17" s="15" t="s">
        <v>55</v>
      </c>
      <c r="K17" s="27" t="s">
        <v>83</v>
      </c>
      <c r="L17" s="21"/>
      <c r="M17" s="49">
        <f t="shared" si="0"/>
        <v>0</v>
      </c>
    </row>
    <row r="18" spans="5:13" ht="12.75">
      <c r="E18" t="s">
        <v>101</v>
      </c>
      <c r="J18" s="15" t="s">
        <v>57</v>
      </c>
      <c r="K18" s="27" t="s">
        <v>56</v>
      </c>
      <c r="L18" s="21"/>
      <c r="M18" s="49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9">
        <f t="shared" si="0"/>
        <v>0</v>
      </c>
    </row>
    <row r="20" spans="1:13" ht="12.75">
      <c r="A20" t="s">
        <v>103</v>
      </c>
      <c r="J20" s="20"/>
      <c r="K20" s="28" t="s">
        <v>59</v>
      </c>
      <c r="L20" s="29">
        <f>SUM(L6:L19)</f>
        <v>0</v>
      </c>
      <c r="M20" s="35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4"/>
      <c r="L24" s="23"/>
      <c r="M24" s="34">
        <f>L24*114.3*1.202*1.15</f>
        <v>0</v>
      </c>
    </row>
    <row r="25" spans="1:13" ht="12.75">
      <c r="A25" t="s">
        <v>107</v>
      </c>
      <c r="J25" s="23">
        <v>2</v>
      </c>
      <c r="K25" s="44"/>
      <c r="L25" s="23"/>
      <c r="M25" s="34">
        <f>L25*114.3*1.202*1.15</f>
        <v>0</v>
      </c>
    </row>
    <row r="26" spans="1:13" ht="12.75">
      <c r="A26" t="s">
        <v>108</v>
      </c>
      <c r="J26" s="23">
        <v>3</v>
      </c>
      <c r="K26" s="44"/>
      <c r="L26" s="23"/>
      <c r="M26" s="34">
        <f>L26*114.3*1.202*1.15</f>
        <v>0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3">
        <v>4</v>
      </c>
      <c r="K27" s="44"/>
      <c r="L27" s="23"/>
      <c r="M27" s="34">
        <f>L27*114.3*1.202*1.15</f>
        <v>0</v>
      </c>
    </row>
    <row r="28" spans="1:13" ht="12.75">
      <c r="A28" t="s">
        <v>110</v>
      </c>
      <c r="B28" s="1"/>
      <c r="C28" s="1"/>
      <c r="D28" s="1"/>
      <c r="J28" s="26">
        <v>5</v>
      </c>
      <c r="K28" s="45"/>
      <c r="L28" s="26"/>
      <c r="M28" s="34">
        <f>L28*114.3*1.202*1.15</f>
        <v>0</v>
      </c>
    </row>
    <row r="29" spans="1:13" ht="12.75">
      <c r="A29" t="s">
        <v>111</v>
      </c>
      <c r="B29" s="1"/>
      <c r="C29" s="8"/>
      <c r="D29" s="8"/>
      <c r="J29" s="20"/>
      <c r="K29" s="31" t="s">
        <v>59</v>
      </c>
      <c r="L29" s="29">
        <f>SUM(L28:L28)</f>
        <v>0</v>
      </c>
      <c r="M29" s="35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189.7</v>
      </c>
      <c r="F33" t="s">
        <v>67</v>
      </c>
      <c r="J33" s="23">
        <v>1</v>
      </c>
      <c r="K33" s="44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4"/>
      <c r="L34" s="23"/>
      <c r="M34" s="23"/>
    </row>
    <row r="35" spans="1:13" ht="12.75">
      <c r="A35" t="s">
        <v>3</v>
      </c>
      <c r="J35" s="23">
        <v>3</v>
      </c>
      <c r="K35" s="44"/>
      <c r="L35" s="23"/>
      <c r="M35" s="23"/>
    </row>
    <row r="36" spans="1:13" ht="12.75">
      <c r="A36" t="s">
        <v>4</v>
      </c>
      <c r="E36">
        <v>0</v>
      </c>
      <c r="F36" t="s">
        <v>67</v>
      </c>
      <c r="J36" s="23">
        <v>4</v>
      </c>
      <c r="K36" s="44"/>
      <c r="L36" s="23"/>
      <c r="M36" s="23"/>
    </row>
    <row r="37" spans="10:13" ht="12.75">
      <c r="J37" s="23">
        <v>5</v>
      </c>
      <c r="K37" s="44"/>
      <c r="L37" s="23"/>
      <c r="M37" s="23"/>
    </row>
    <row r="38" spans="2:13" ht="12.75">
      <c r="B38" s="1" t="s">
        <v>5</v>
      </c>
      <c r="C38" s="1"/>
      <c r="J38" s="23">
        <v>6</v>
      </c>
      <c r="K38" s="44"/>
      <c r="L38" s="23"/>
      <c r="M38" s="23"/>
    </row>
    <row r="39" spans="10:13" ht="12.75">
      <c r="J39" s="23">
        <v>7</v>
      </c>
      <c r="K39" s="44"/>
      <c r="L39" s="23"/>
      <c r="M39" s="23"/>
    </row>
    <row r="40" spans="1:13" ht="12.75">
      <c r="A40" s="2" t="s">
        <v>6</v>
      </c>
      <c r="F40" s="11">
        <v>2027.89</v>
      </c>
      <c r="J40" s="23">
        <v>8</v>
      </c>
      <c r="K40" s="44"/>
      <c r="L40" s="23"/>
      <c r="M40" s="23"/>
    </row>
    <row r="41" spans="1:13" ht="12.75">
      <c r="A41" t="s">
        <v>7</v>
      </c>
      <c r="F41" s="5">
        <v>1189.99</v>
      </c>
      <c r="J41" s="23">
        <v>9</v>
      </c>
      <c r="K41" s="44"/>
      <c r="L41" s="23"/>
      <c r="M41" s="23"/>
    </row>
    <row r="42" spans="2:13" ht="12.75">
      <c r="B42" t="s">
        <v>8</v>
      </c>
      <c r="F42" s="9">
        <f>F41/F40</f>
        <v>0.5868119079437247</v>
      </c>
      <c r="J42" s="23">
        <v>10</v>
      </c>
      <c r="K42" s="44"/>
      <c r="L42" s="23"/>
      <c r="M42" s="23"/>
    </row>
    <row r="43" spans="1:13" ht="12.75">
      <c r="A43" t="s">
        <v>9</v>
      </c>
      <c r="F43" s="5">
        <v>0</v>
      </c>
      <c r="J43" s="26">
        <v>11</v>
      </c>
      <c r="K43" s="45"/>
      <c r="L43" s="26"/>
      <c r="M43" s="26"/>
    </row>
    <row r="44" spans="1:13" ht="12.75">
      <c r="A44" s="3" t="s">
        <v>10</v>
      </c>
      <c r="B44" s="3"/>
      <c r="C44" s="3"/>
      <c r="D44" s="3"/>
      <c r="E44" s="1"/>
      <c r="F44" s="8">
        <f>F41+F43</f>
        <v>1189.99</v>
      </c>
      <c r="J44" s="26">
        <v>12</v>
      </c>
      <c r="K44" s="45"/>
      <c r="L44" s="26"/>
      <c r="M44" s="26"/>
    </row>
    <row r="45" spans="10:13" ht="12.75">
      <c r="J45" s="20"/>
      <c r="K45" s="20"/>
      <c r="L45" s="32" t="s">
        <v>66</v>
      </c>
      <c r="M45" s="35">
        <f>SUM(M33:M44)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0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11">
        <f>E51*E33</f>
        <v>0</v>
      </c>
    </row>
    <row r="52" spans="1:6" ht="12.75">
      <c r="A52" s="4" t="s">
        <v>35</v>
      </c>
      <c r="F52" s="33">
        <f>F49+F50+F51</f>
        <v>0</v>
      </c>
    </row>
    <row r="53" ht="12.75">
      <c r="A53" s="4" t="s">
        <v>17</v>
      </c>
    </row>
    <row r="54" spans="1:6" ht="12.75">
      <c r="A54" t="s">
        <v>75</v>
      </c>
      <c r="D54" s="5">
        <v>1.89</v>
      </c>
      <c r="E54" t="s">
        <v>15</v>
      </c>
      <c r="F54" s="11">
        <f>E33*D54</f>
        <v>358.53299999999996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3">
        <f>SUM(F54:F55)</f>
        <v>358.53299999999996</v>
      </c>
    </row>
    <row r="57" spans="1:2" ht="12.75">
      <c r="A57" s="4" t="s">
        <v>19</v>
      </c>
      <c r="B57" s="4"/>
    </row>
    <row r="58" spans="1:6" ht="12.75">
      <c r="A58" t="s">
        <v>20</v>
      </c>
      <c r="C58" s="53">
        <v>161163</v>
      </c>
      <c r="D58">
        <v>228935.4</v>
      </c>
      <c r="E58">
        <v>189.7</v>
      </c>
      <c r="F58" s="37">
        <f>C58/D58*E58</f>
        <v>133.54256746663032</v>
      </c>
    </row>
    <row r="59" spans="1:6" ht="12.75">
      <c r="A59" t="s">
        <v>21</v>
      </c>
      <c r="F59" s="37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189.7</v>
      </c>
      <c r="C65" t="s">
        <v>14</v>
      </c>
      <c r="D65" s="11">
        <v>0.44</v>
      </c>
      <c r="E65" t="s">
        <v>15</v>
      </c>
      <c r="F65" s="11">
        <f>B65*D65</f>
        <v>83.46799999999999</v>
      </c>
    </row>
    <row r="66" spans="1:6" ht="12.75">
      <c r="A66" s="53" t="s">
        <v>76</v>
      </c>
      <c r="B66" s="53"/>
      <c r="C66" s="53"/>
      <c r="D66" s="57"/>
      <c r="E66" s="53"/>
      <c r="F66" s="57">
        <v>0</v>
      </c>
    </row>
    <row r="67" spans="1:6" ht="12.75">
      <c r="A67" s="46" t="s">
        <v>85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26</v>
      </c>
      <c r="B68" s="10"/>
      <c r="C68" s="10"/>
      <c r="F68" s="33">
        <f>SUM(F58:F67)</f>
        <v>217.0105674666303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189.7</v>
      </c>
      <c r="C70" t="s">
        <v>67</v>
      </c>
      <c r="D70" s="5">
        <v>0.25</v>
      </c>
      <c r="E70" t="s">
        <v>15</v>
      </c>
      <c r="F70" s="11">
        <f>B70*D70</f>
        <v>47.425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189.7</v>
      </c>
      <c r="C73" t="s">
        <v>14</v>
      </c>
      <c r="D73" s="11">
        <v>1.12</v>
      </c>
      <c r="E73" t="s">
        <v>15</v>
      </c>
      <c r="F73" s="11">
        <f>B73*D73</f>
        <v>212.464</v>
      </c>
    </row>
    <row r="74" spans="1:6" ht="12.75">
      <c r="A74" s="4" t="s">
        <v>30</v>
      </c>
      <c r="F74" s="33">
        <f>F70+F73</f>
        <v>259.889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189.7</v>
      </c>
      <c r="C77" t="s">
        <v>14</v>
      </c>
      <c r="D77" s="11">
        <v>1.82</v>
      </c>
      <c r="E77" t="s">
        <v>15</v>
      </c>
      <c r="F77" s="11">
        <f>B77*D77</f>
        <v>345.254</v>
      </c>
    </row>
    <row r="78" spans="1:6" ht="12.75">
      <c r="A78" s="4" t="s">
        <v>33</v>
      </c>
      <c r="F78" s="33">
        <f>SUM(F77)</f>
        <v>345.254</v>
      </c>
    </row>
    <row r="79" spans="1:6" ht="12.75">
      <c r="A79" s="50" t="s">
        <v>79</v>
      </c>
      <c r="B79" s="46"/>
      <c r="C79" s="46"/>
      <c r="D79" s="51">
        <v>0</v>
      </c>
      <c r="E79" s="46"/>
      <c r="F79" s="52">
        <f>D79*E33</f>
        <v>0</v>
      </c>
    </row>
    <row r="80" spans="1:6" ht="12.75">
      <c r="A80" s="1" t="s">
        <v>34</v>
      </c>
      <c r="B80" s="1"/>
      <c r="F80" s="33">
        <f>F52+F56+F68+F74+F78+F79</f>
        <v>1180.6865674666303</v>
      </c>
    </row>
    <row r="81" spans="1:9" ht="12.75">
      <c r="A81" s="1" t="s">
        <v>77</v>
      </c>
      <c r="B81" s="1"/>
      <c r="C81" s="48">
        <v>0.028</v>
      </c>
      <c r="D81" s="1"/>
      <c r="E81" s="1"/>
      <c r="F81" s="33">
        <f>F80*2.8%</f>
        <v>33.05922388906565</v>
      </c>
      <c r="I81" s="7"/>
    </row>
    <row r="82" spans="1:6" ht="15">
      <c r="A82" s="12" t="s">
        <v>36</v>
      </c>
      <c r="B82" s="12"/>
      <c r="C82" s="12"/>
      <c r="D82" s="12"/>
      <c r="E82" s="12"/>
      <c r="F82" s="36">
        <f>F80+F81</f>
        <v>1213.745791355696</v>
      </c>
    </row>
    <row r="83" spans="2:6" ht="12.75">
      <c r="B83" s="39" t="s">
        <v>69</v>
      </c>
      <c r="C83" s="40" t="s">
        <v>70</v>
      </c>
      <c r="D83" s="22" t="s">
        <v>71</v>
      </c>
      <c r="E83" s="22" t="s">
        <v>72</v>
      </c>
      <c r="F83" s="38" t="s">
        <v>130</v>
      </c>
    </row>
    <row r="84" spans="1:6" ht="12.75">
      <c r="A84" s="13"/>
      <c r="B84" s="41">
        <v>42826</v>
      </c>
      <c r="C84" s="25">
        <v>-60704</v>
      </c>
      <c r="D84" s="42">
        <f>F44</f>
        <v>1189.99</v>
      </c>
      <c r="E84" s="42">
        <f>F82</f>
        <v>1213.745791355696</v>
      </c>
      <c r="F84" s="43">
        <f>C84+D84-E84</f>
        <v>-60727.755791355696</v>
      </c>
    </row>
    <row r="86" spans="1:6" ht="13.5" thickBot="1">
      <c r="A86" t="s">
        <v>112</v>
      </c>
      <c r="C86" s="55">
        <v>42826</v>
      </c>
      <c r="D86" s="8" t="s">
        <v>113</v>
      </c>
      <c r="E86" s="55">
        <v>42855</v>
      </c>
      <c r="F86" t="s">
        <v>114</v>
      </c>
    </row>
    <row r="87" spans="1:7" ht="13.5" thickBot="1">
      <c r="A87" t="s">
        <v>115</v>
      </c>
      <c r="F87" s="56">
        <f>E84</f>
        <v>1213.745791355696</v>
      </c>
      <c r="G87" t="s">
        <v>15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2017-06-01T13:54:25Z</cp:lastPrinted>
  <dcterms:created xsi:type="dcterms:W3CDTF">2008-08-18T07:30:19Z</dcterms:created>
  <dcterms:modified xsi:type="dcterms:W3CDTF">2017-06-16T08:20:12Z</dcterms:modified>
  <cp:category/>
  <cp:version/>
  <cp:contentType/>
  <cp:contentStatus/>
</cp:coreProperties>
</file>