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<sst xmlns="http://schemas.openxmlformats.org/spreadsheetml/2006/main" count="159" uniqueCount="136">
  <si>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</si>
  <si>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</si>
  <si>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</si>
  <si>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</si>
  <si>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</si>
  <si>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</si>
  <si>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</si>
  <si>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</si>
  <si>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</si>
  <si>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</si>
  <si>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</si>
  <si>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</si>
  <si>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</si>
  <si>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</si>
  <si>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</si>
  <si>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</si>
  <si>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</si>
  <si>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</si>
  <si>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</si>
  <si>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</si>
  <si>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</si>
  <si>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</si>
  <si>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</si>
  <si>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</si>
  <si>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</si>
  <si>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</si>
  <si>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</si>
  <si>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</si>
  <si>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</si>
  <si>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</si>
  <si>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</si>
  <si>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</si>
  <si>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</si>
  <si>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</si>
  <si>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</si>
  <si>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</si>
  <si>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</si>
  <si>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</si>
  <si>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</si>
  <si>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</si>
  <si>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</si>
  <si>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</si>
  <si>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</si>
  <si>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</si>
  <si>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</si>
  <si>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</si>
  <si>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</si>
  <si>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</si>
  <si>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</si>
  <si>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</si>
  <si>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</si>
  <si>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</si>
  <si>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</si>
  <si>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</si>
  <si>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</si>
  <si>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</si>
  <si>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</si>
  <si>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</si>
  <si>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</si>
  <si>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</si>
  <si>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</si>
  <si>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</si>
  <si>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</si>
  <si>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</si>
  <si>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</si>
  <si>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</si>
  <si>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</si>
  <si>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</si>
  <si>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</si>
  <si>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</si>
  <si>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</si>
  <si>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</si>
  <si>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</si>
  <si>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</si>
  <si>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</si>
  <si>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</si>
  <si>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</si>
  <si>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</si>
  <si>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</si>
  <si>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</si>
  <si>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</si>
  <si>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</si>
  <si>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</si>
  <si>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</si>
  <si>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</si>
  <si>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</si>
  <si>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</si>
  <si>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</si>
  <si>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</si>
  <si>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</si>
  <si>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</si>
  <si>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</si>
  <si>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</si>
  <si>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</si>
  <si>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</si>
  <si>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</si>
  <si>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</si>
  <si>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</si>
  <si>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</si>
  <si>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</si>
  <si>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</si>
  <si>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</si>
  <si>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</si>
  <si>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</si>
  <si>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</si>
  <si>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</si>
  <si>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</si>
  <si>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</si>
  <si>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</si>
  <si>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</si>
  <si>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</si>
  <si>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</si>
  <si>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</si>
  <si>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</si>
  <si>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</si>
  <si>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</si>
  <si>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</si>
  <si>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</si>
  <si>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</si>
  <si>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</si>
  <si>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</si>
  <si>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</si>
  <si>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</si>
  <si>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</si>
  <si>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</si>
  <si>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</si>
  <si>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</si>
  <si>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</si>
  <si>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</si>
  <si>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</si>
  <si>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</si>
  <si>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</si>
  <si>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</si>
  <si>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</si>
  <si>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расходы на одн по хвс</t>
  </si>
  <si>
    <t>расходы на одн по гвс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</si>
</sst>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F42" sqref="F42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5</v>
      </c>
      <c r="K2" s="5" t="s">
        <v>131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130</v>
      </c>
      <c r="G5" s="8" t="s">
        <v>129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9">
        <f>L6*114.3*1.202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9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9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9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L24*114.3*1.202*1.15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L25*114.3*1.202*1.15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L26*114.3*1.202*1.15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3">
        <v>4</v>
      </c>
      <c r="K27" s="44"/>
      <c r="L27" s="23"/>
      <c r="M27" s="34">
        <f>L27*114.3*1.202*1.15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L28*114.3*1.202*1.15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1860.93+389.42+140.79+225.75</f>
        <v>2616.89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f>1552.54+0+0</f>
        <v>1552.54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0.5932767521752921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1552.54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0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11">
        <f>E51*E33</f>
        <v>0</v>
      </c>
    </row>
    <row r="52" spans="1:6" ht="12.75">
      <c r="A52" s="4" t="s">
        <v>35</v>
      </c>
      <c r="F52" s="33">
        <f>F49+F50+F51</f>
        <v>0</v>
      </c>
    </row>
    <row r="53" ht="12.75">
      <c r="A53" s="4" t="s">
        <v>17</v>
      </c>
    </row>
    <row r="54" spans="1:6" ht="12.75">
      <c r="A54" t="s">
        <v>75</v>
      </c>
      <c r="D54" s="5">
        <v>1.92</v>
      </c>
      <c r="E54" t="s">
        <v>15</v>
      </c>
      <c r="F54" s="11">
        <f>E33*D54</f>
        <v>364.224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364.224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166307</v>
      </c>
      <c r="D58">
        <v>228935.4</v>
      </c>
      <c r="E58">
        <v>189.7</v>
      </c>
      <c r="F58" s="37">
        <f>C58/D58*E58</f>
        <v>137.8049786096864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0.49</v>
      </c>
      <c r="E65" t="s">
        <v>15</v>
      </c>
      <c r="F65" s="11">
        <f>B65*D65</f>
        <v>92.95299999999999</v>
      </c>
    </row>
    <row r="66" spans="1:6" ht="12.75">
      <c r="A66" s="53" t="s">
        <v>76</v>
      </c>
      <c r="B66" s="53"/>
      <c r="C66" s="53"/>
      <c r="D66" s="57"/>
      <c r="E66" s="53"/>
      <c r="F66" s="57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230.7579786096864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0.23</v>
      </c>
      <c r="E70" t="s">
        <v>15</v>
      </c>
      <c r="F70" s="11">
        <f>B70*D70</f>
        <v>43.631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1.17</v>
      </c>
      <c r="E73" t="s">
        <v>15</v>
      </c>
      <c r="F73" s="11">
        <f>B73*D73</f>
        <v>221.94899999999998</v>
      </c>
    </row>
    <row r="74" spans="1:6" ht="12.75">
      <c r="A74" s="4" t="s">
        <v>30</v>
      </c>
      <c r="F74" s="33">
        <f>F70+F73</f>
        <v>265.58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2.23</v>
      </c>
      <c r="E77" t="s">
        <v>15</v>
      </c>
      <c r="F77" s="11">
        <f>B77*D77</f>
        <v>423.03099999999995</v>
      </c>
    </row>
    <row r="78" spans="1:6" ht="12.75">
      <c r="A78" s="4" t="s">
        <v>33</v>
      </c>
      <c r="F78" s="33">
        <f>SUM(F77)</f>
        <v>423.03099999999995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3">
        <f>F52+F56+F68+F74+F78+F79</f>
        <v>1283.5929786096863</v>
      </c>
    </row>
    <row r="81" spans="1:9" ht="12.75">
      <c r="A81" s="1" t="s">
        <v>77</v>
      </c>
      <c r="B81" s="1"/>
      <c r="C81" s="48">
        <v>0.028</v>
      </c>
      <c r="D81" s="1"/>
      <c r="E81" s="1"/>
      <c r="F81" s="33">
        <f>F80*2.8%</f>
        <v>35.940603401071215</v>
      </c>
      <c r="I81" s="7"/>
    </row>
    <row r="82" spans="1:9" ht="12.75">
      <c r="A82" s="1"/>
      <c r="B82" s="1" t="s">
        <v>133</v>
      </c>
      <c r="C82" s="48"/>
      <c r="D82" s="1"/>
      <c r="E82" s="1"/>
      <c r="F82" s="58">
        <v>0</v>
      </c>
      <c r="I82" s="7"/>
    </row>
    <row r="83" spans="1:9" ht="12.75">
      <c r="A83" s="1"/>
      <c r="B83" s="1" t="s">
        <v>134</v>
      </c>
      <c r="C83" s="48"/>
      <c r="D83" s="1"/>
      <c r="E83" s="1"/>
      <c r="F83" s="58">
        <v>0</v>
      </c>
      <c r="I83" s="7"/>
    </row>
    <row r="84" spans="1:9" ht="12.75">
      <c r="A84" s="1"/>
      <c r="B84" s="1" t="s">
        <v>135</v>
      </c>
      <c r="C84" s="48"/>
      <c r="D84" s="1"/>
      <c r="E84" s="1"/>
      <c r="F84" s="58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6">
        <f>F80+F81+F82+F83+F84</f>
        <v>1319.5335820107575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132</v>
      </c>
    </row>
    <row r="87" spans="1:6" ht="12.75">
      <c r="A87" s="13"/>
      <c r="B87" s="41">
        <v>42856</v>
      </c>
      <c r="C87" s="25">
        <v>-60728</v>
      </c>
      <c r="D87" s="42">
        <f>F44</f>
        <v>1552.54</v>
      </c>
      <c r="E87" s="42">
        <f>F85</f>
        <v>1319.5335820107575</v>
      </c>
      <c r="F87" s="43">
        <f>C87+D87-E87</f>
        <v>-60494.99358201076</v>
      </c>
    </row>
    <row r="89" spans="1:6" ht="13.5" thickBot="1">
      <c r="A89" t="s">
        <v>112</v>
      </c>
      <c r="C89" s="55">
        <v>42856</v>
      </c>
      <c r="D89" s="8" t="s">
        <v>113</v>
      </c>
      <c r="E89" s="55">
        <v>42886</v>
      </c>
      <c r="F89" t="s">
        <v>114</v>
      </c>
    </row>
    <row r="90" spans="1:7" ht="13.5" thickBot="1">
      <c r="A90" t="s">
        <v>115</v>
      </c>
      <c r="F90" s="56">
        <f>E87</f>
        <v>1319.5335820107575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2017-08-21T12:49:01Z</cp:lastPrinted>
  <dcterms:created xsi:type="dcterms:W3CDTF">2008-08-18T07:30:19Z</dcterms:created>
  <dcterms:modified xsi:type="dcterms:W3CDTF">2017-08-21T12:49:03Z</dcterms:modified>
  <cp:category/>
  <cp:version/>
  <cp:contentType/>
  <cp:contentStatus/>
</cp:coreProperties>
</file>