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<sst xmlns="http://schemas.openxmlformats.org/spreadsheetml/2006/main" count="170" uniqueCount="145">
  <si>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</si>
  <si>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</si>
  <si>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</si>
  <si>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</si>
  <si>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</si>
  <si>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</si>
  <si>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</si>
  <si>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</si>
  <si>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</si>
  <si>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</si>
  <si>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</si>
  <si>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</si>
  <si>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</si>
  <si>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</si>
  <si>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</si>
  <si>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</si>
  <si>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</si>
  <si>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</si>
  <si>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</si>
  <si>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</si>
  <si>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</si>
  <si>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</si>
  <si>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</si>
  <si>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</si>
  <si>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</si>
  <si>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</si>
  <si>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</si>
  <si>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</si>
  <si>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</si>
  <si>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</si>
  <si>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</si>
  <si>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</si>
  <si>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</si>
  <si>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</si>
  <si>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</si>
  <si>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</si>
  <si>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</si>
  <si>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</si>
  <si>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</si>
  <si>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</si>
  <si>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</si>
  <si>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</si>
  <si>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</si>
  <si>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</si>
  <si>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</si>
  <si>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</si>
  <si>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</si>
  <si>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</si>
  <si>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</si>
  <si>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</si>
  <si>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</si>
  <si>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</si>
  <si>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</si>
  <si>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</si>
  <si>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</si>
  <si>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</si>
  <si>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</si>
  <si>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</si>
  <si>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</si>
  <si>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</si>
  <si>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</si>
  <si>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</si>
  <si>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</si>
  <si>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</si>
  <si>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</si>
  <si>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</si>
  <si>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</si>
  <si>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</si>
  <si>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</si>
  <si>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</si>
  <si>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</si>
  <si>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</si>
  <si>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</si>
  <si>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</si>
  <si>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</si>
  <si>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</si>
  <si>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</si>
  <si>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</si>
  <si>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</si>
  <si>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</si>
  <si>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</si>
  <si>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</si>
  <si>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</si>
  <si>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</si>
  <si>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</si>
  <si>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</si>
  <si>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</si>
  <si>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</si>
  <si>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</si>
  <si>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</si>
  <si>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</si>
  <si>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</si>
  <si>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</si>
  <si>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</si>
  <si>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</si>
  <si>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</si>
  <si>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</si>
  <si>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</si>
  <si>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</si>
  <si>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</si>
  <si>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</si>
  <si>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</si>
  <si>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</si>
  <si>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</si>
  <si>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</si>
  <si>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</si>
  <si>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</si>
  <si>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</si>
  <si>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</si>
  <si>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</si>
  <si>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</si>
  <si>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</si>
  <si>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</si>
  <si>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</si>
  <si>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</si>
  <si>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</si>
  <si>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</si>
  <si>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</si>
  <si>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</si>
  <si>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</si>
  <si>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</si>
  <si>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</si>
  <si>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</si>
  <si>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</si>
  <si>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</si>
  <si>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</si>
  <si>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</si>
  <si>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</si>
  <si>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</si>
  <si>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</si>
  <si>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</si>
  <si>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</si>
  <si>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</si>
  <si>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</si>
  <si>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</si>
  <si>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</si>
  <si>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</si>
  <si>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</si>
  <si>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смена чугунного тройника ПВХ 50</t>
  </si>
  <si>
    <t>смена труб д 50 (0,5мп)</t>
  </si>
  <si>
    <t>труба д 50</t>
  </si>
  <si>
    <t>0,5мп</t>
  </si>
  <si>
    <t>тройник 50</t>
  </si>
  <si>
    <t>1шт</t>
  </si>
  <si>
    <t>прочистка вентканалов (40мп) кв.4,22,24,27,11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</si>
</sst>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L27" sqref="L27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K2" s="5" t="s">
        <v>132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2.51</v>
      </c>
      <c r="M6" s="53">
        <f>L6*114.3*1.202</f>
        <v>344.84538599999996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3">
        <f t="shared" si="0"/>
        <v>399.800826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21.982176</v>
      </c>
    </row>
    <row r="14" spans="1:13" ht="12.75">
      <c r="A14" t="s">
        <v>97</v>
      </c>
      <c r="J14" s="20">
        <v>5</v>
      </c>
      <c r="K14" s="19" t="s">
        <v>49</v>
      </c>
      <c r="L14" s="25">
        <v>3.97</v>
      </c>
      <c r="M14" s="53">
        <f t="shared" si="0"/>
        <v>545.432742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3">
        <f t="shared" si="0"/>
        <v>618.2487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15.63</v>
      </c>
      <c r="M20" s="33">
        <f>SUM(M6:M19)</f>
        <v>2147.383818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25">
        <v>0.87</v>
      </c>
      <c r="M24" s="32">
        <f aca="true" t="shared" si="1" ref="M24:M33">L24*114.3*1.202*1.15</f>
        <v>137.4572943</v>
      </c>
    </row>
    <row r="25" spans="1:13" ht="12.75">
      <c r="A25" t="s">
        <v>107</v>
      </c>
      <c r="J25" s="20">
        <v>2</v>
      </c>
      <c r="K25" s="20" t="s">
        <v>139</v>
      </c>
      <c r="L25" s="53">
        <f>0.005*134.9</f>
        <v>0.6745</v>
      </c>
      <c r="M25" s="32">
        <f t="shared" si="1"/>
        <v>106.56890230499998</v>
      </c>
    </row>
    <row r="26" spans="1:13" ht="12.75">
      <c r="A26" t="s">
        <v>108</v>
      </c>
      <c r="J26" s="20">
        <v>3</v>
      </c>
      <c r="K26" s="20" t="s">
        <v>144</v>
      </c>
      <c r="L26" s="53">
        <f>0.4*18.7</f>
        <v>7.48</v>
      </c>
      <c r="M26" s="32">
        <f t="shared" si="1"/>
        <v>1181.8167371999998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9.0245</v>
      </c>
      <c r="M34" s="33">
        <f>SUM(M24:M33)</f>
        <v>1425.8429338049998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140</v>
      </c>
      <c r="L38" s="25" t="s">
        <v>141</v>
      </c>
      <c r="M38" s="25">
        <f>0.5*42</f>
        <v>21</v>
      </c>
    </row>
    <row r="39" spans="10:13" ht="12.75">
      <c r="J39" s="20">
        <v>2</v>
      </c>
      <c r="K39" s="20" t="s">
        <v>142</v>
      </c>
      <c r="L39" s="25" t="s">
        <v>143</v>
      </c>
      <c r="M39" s="25">
        <v>40</v>
      </c>
    </row>
    <row r="40" spans="1:13" ht="12.75">
      <c r="A40" s="2" t="s">
        <v>6</v>
      </c>
      <c r="F40" s="11">
        <f>19898.4+328.95+121.32+200.34</f>
        <v>20549.010000000002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f>18142.97+10.54+17.68</f>
        <v>18171.190000000002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0.8842854229960471</v>
      </c>
      <c r="J42" s="20">
        <v>5</v>
      </c>
      <c r="K42" s="20"/>
      <c r="L42" s="25"/>
      <c r="M42" s="25"/>
    </row>
    <row r="43" spans="1:13" ht="12.75">
      <c r="A43" t="s">
        <v>128</v>
      </c>
      <c r="F43" s="5">
        <f>400+400+250</f>
        <v>1050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19221.190000000002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v>2012.14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v>0</v>
      </c>
      <c r="J50" s="20"/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2012.14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1.92</v>
      </c>
      <c r="E54" s="13" t="s">
        <v>14</v>
      </c>
      <c r="F54" s="11">
        <f>E33*D54</f>
        <v>2945.4719999999998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0.1</v>
      </c>
      <c r="E55" t="s">
        <v>14</v>
      </c>
      <c r="F55" s="11">
        <f>B55*D55</f>
        <v>4.800000000000001</v>
      </c>
      <c r="J55" s="20"/>
      <c r="K55" s="20"/>
      <c r="L55" s="30" t="s">
        <v>64</v>
      </c>
      <c r="M55" s="33">
        <f>SUM(M38:M54)</f>
        <v>61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2950.272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166307</v>
      </c>
      <c r="D59">
        <v>228935.4</v>
      </c>
      <c r="E59">
        <v>1534.1</v>
      </c>
      <c r="F59" s="34">
        <f>C59/D59*E59</f>
        <v>1114.4260289147069</v>
      </c>
    </row>
    <row r="60" spans="1:6" ht="12.75">
      <c r="A60" t="s">
        <v>20</v>
      </c>
      <c r="F60" s="34">
        <f>M20</f>
        <v>2147.383818</v>
      </c>
    </row>
    <row r="61" spans="1:6" ht="12.75">
      <c r="A61" t="s">
        <v>21</v>
      </c>
      <c r="F61" s="11">
        <f>M34</f>
        <v>1425.8429338049998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61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0.49</v>
      </c>
      <c r="E66" s="45" t="s">
        <v>14</v>
      </c>
      <c r="F66" s="46">
        <f>B66*D66</f>
        <v>751.709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5500.361780719706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0.23</v>
      </c>
      <c r="E71" t="s">
        <v>14</v>
      </c>
      <c r="F71" s="11">
        <f>B71*D71</f>
        <v>352.843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1.17</v>
      </c>
      <c r="E74" t="s">
        <v>14</v>
      </c>
      <c r="F74" s="11">
        <f>B74*D74</f>
        <v>1794.8969999999997</v>
      </c>
    </row>
    <row r="75" spans="1:6" ht="12.75">
      <c r="A75" s="4" t="s">
        <v>29</v>
      </c>
      <c r="F75" s="31">
        <f>F71+F74</f>
        <v>2147.74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2.23</v>
      </c>
      <c r="E78" t="s">
        <v>14</v>
      </c>
      <c r="F78" s="11">
        <f>B78*D78</f>
        <v>3421.0429999999997</v>
      </c>
    </row>
    <row r="79" spans="1:6" ht="12.75">
      <c r="A79" s="4" t="s">
        <v>31</v>
      </c>
      <c r="F79" s="31">
        <f>SUM(F78)</f>
        <v>3421.0429999999997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16031.556780719706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929.8302932817429</v>
      </c>
    </row>
    <row r="83" spans="1:6" ht="12.75">
      <c r="A83" s="1"/>
      <c r="B83" s="35" t="s">
        <v>134</v>
      </c>
      <c r="C83" s="35"/>
      <c r="D83" s="1"/>
      <c r="E83" s="61" t="s">
        <v>135</v>
      </c>
      <c r="F83" s="62">
        <f>(643.89*4)+643.89</f>
        <v>3219.45</v>
      </c>
    </row>
    <row r="84" spans="1:6" ht="12.75">
      <c r="A84" s="1"/>
      <c r="B84" s="35" t="s">
        <v>136</v>
      </c>
      <c r="C84" s="35"/>
      <c r="D84" s="1"/>
      <c r="E84" s="61" t="s">
        <v>135</v>
      </c>
      <c r="F84" s="62">
        <f>(107.34*4)+107.34</f>
        <v>536.7</v>
      </c>
    </row>
    <row r="85" spans="1:6" ht="12.75">
      <c r="A85" s="1"/>
      <c r="B85" s="35" t="s">
        <v>137</v>
      </c>
      <c r="C85" s="35"/>
      <c r="D85" s="1"/>
      <c r="E85" s="61" t="s">
        <v>135</v>
      </c>
      <c r="F85" s="62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20717.53707400145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133</v>
      </c>
    </row>
    <row r="88" spans="1:6" ht="12.75">
      <c r="A88" s="13"/>
      <c r="B88" s="38">
        <v>42856</v>
      </c>
      <c r="C88" s="39">
        <v>-190886</v>
      </c>
      <c r="D88" s="42">
        <f>F44</f>
        <v>19221.190000000002</v>
      </c>
      <c r="E88" s="42">
        <f>F86</f>
        <v>20717.53707400145</v>
      </c>
      <c r="F88" s="43">
        <f>C88+D88-E88</f>
        <v>-192382.34707400145</v>
      </c>
    </row>
    <row r="90" spans="1:6" ht="13.5" thickBot="1">
      <c r="A90" t="s">
        <v>113</v>
      </c>
      <c r="C90" s="58">
        <v>42856</v>
      </c>
      <c r="D90" s="8" t="s">
        <v>114</v>
      </c>
      <c r="E90" s="58">
        <v>42886</v>
      </c>
      <c r="F90" t="s">
        <v>115</v>
      </c>
    </row>
    <row r="91" spans="1:7" ht="13.5" thickBot="1">
      <c r="A91" t="s">
        <v>116</v>
      </c>
      <c r="F91" s="59">
        <f>E88</f>
        <v>20717.53707400145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2017-08-21T12:51:29Z</cp:lastPrinted>
  <dcterms:created xsi:type="dcterms:W3CDTF">2008-08-18T07:30:19Z</dcterms:created>
  <dcterms:modified xsi:type="dcterms:W3CDTF">2017-08-21T12:51:31Z</dcterms:modified>
  <cp:category/>
  <cp:version/>
  <cp:contentType/>
  <cp:contentStatus/>
</cp:coreProperties>
</file>