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<sst xmlns="http://schemas.openxmlformats.org/spreadsheetml/2006/main" count="172" uniqueCount="147">
  <si>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</si>
  <si>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</si>
  <si>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</si>
  <si>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</si>
  <si>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</si>
  <si>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</si>
  <si>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</si>
  <si>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</si>
  <si>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</si>
  <si>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</si>
  <si>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</si>
  <si>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</si>
  <si>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</si>
  <si>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</si>
  <si>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</si>
  <si>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</si>
  <si>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</si>
  <si>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</si>
  <si>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</si>
  <si>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</si>
  <si>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</si>
  <si>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</si>
  <si>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</si>
  <si>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</si>
  <si>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</si>
  <si>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</si>
  <si>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</si>
  <si>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</si>
  <si>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</si>
  <si>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</si>
  <si>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</si>
  <si>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</si>
  <si>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</si>
  <si>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</si>
  <si>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</si>
  <si>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</si>
  <si>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</si>
  <si>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</si>
  <si>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</si>
  <si>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</si>
  <si>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</si>
  <si>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</si>
  <si>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</si>
  <si>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</si>
  <si>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</si>
  <si>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</si>
  <si>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</si>
  <si>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</si>
  <si>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</si>
  <si>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</si>
  <si>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</si>
  <si>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</si>
  <si>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</si>
  <si>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</si>
  <si>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</si>
  <si>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</si>
  <si>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</si>
  <si>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</si>
  <si>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</si>
  <si>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</si>
  <si>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</si>
  <si>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</si>
  <si>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</si>
  <si>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</si>
  <si>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</si>
  <si>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</si>
  <si>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</si>
  <si>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</si>
  <si>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</si>
  <si>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</si>
  <si>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</si>
  <si>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</si>
  <si>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</si>
  <si>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</si>
  <si>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</si>
  <si>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</si>
  <si>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</si>
  <si>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</si>
  <si>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</si>
  <si>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</si>
  <si>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</si>
  <si>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</si>
  <si>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</si>
  <si>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</si>
  <si>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</si>
  <si>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</si>
  <si>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</si>
  <si>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</si>
  <si>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</si>
  <si>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</si>
  <si>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</si>
  <si>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</si>
  <si>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</si>
  <si>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</si>
  <si>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</si>
  <si>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</si>
  <si>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</si>
  <si>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</si>
  <si>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</si>
  <si>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</si>
  <si>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</si>
  <si>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</si>
  <si>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</si>
  <si>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</si>
  <si>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</si>
  <si>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</si>
  <si>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</si>
  <si>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</si>
  <si>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</si>
  <si>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</si>
  <si>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</si>
  <si>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</si>
  <si>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</si>
  <si>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</si>
  <si>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</si>
  <si>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</si>
  <si>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</si>
  <si>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</si>
  <si>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</si>
  <si>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</si>
  <si>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</si>
  <si>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</si>
  <si>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</si>
  <si>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</si>
  <si>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</si>
  <si>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</si>
  <si>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</si>
  <si>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</si>
  <si>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</si>
  <si>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</si>
  <si>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</si>
  <si>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</si>
  <si>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</si>
  <si>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</si>
  <si>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01.11.</t>
  </si>
  <si>
    <t>смена труб д 25 на п.пр. (4мп) кв.61</t>
  </si>
  <si>
    <t>труба д 25 п.пр.</t>
  </si>
  <si>
    <t>4мп</t>
  </si>
  <si>
    <t>муфта 25</t>
  </si>
  <si>
    <t>2шт</t>
  </si>
  <si>
    <t>муфта раз.25</t>
  </si>
  <si>
    <t>диск</t>
  </si>
  <si>
    <t>1шт</t>
  </si>
  <si>
    <t>уголок 25</t>
  </si>
  <si>
    <t>смена ламп (25шт) п-д1,2,3,4,5</t>
  </si>
  <si>
    <t>лампа</t>
  </si>
  <si>
    <t>25шт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</si>
</sst>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F42" sqref="F42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10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82</v>
      </c>
      <c r="L6" s="25">
        <v>2.63</v>
      </c>
      <c r="M6" s="45">
        <f>L6*114.3*1.202</f>
        <v>361.33201799999995</v>
      </c>
    </row>
    <row r="7" spans="2:13" ht="12.75">
      <c r="B7" t="s">
        <v>89</v>
      </c>
      <c r="C7" s="1" t="s">
        <v>90</v>
      </c>
      <c r="D7" s="8">
        <v>22</v>
      </c>
      <c r="J7" s="14">
        <v>2</v>
      </c>
      <c r="K7" s="14" t="s">
        <v>44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3.48</v>
      </c>
      <c r="M11" s="45">
        <f t="shared" si="0"/>
        <v>478.112328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79</v>
      </c>
      <c r="L13" s="23">
        <v>3.48</v>
      </c>
      <c r="M13" s="45">
        <f t="shared" si="0"/>
        <v>478.112328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1717.3574999999998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309.12435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24.84</v>
      </c>
      <c r="M20" s="34">
        <f>SUM(M6:M19)</f>
        <v>3412.7328239999997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60" t="s">
        <v>135</v>
      </c>
      <c r="L24" s="65">
        <f>0.04*184.3</f>
        <v>7.372000000000001</v>
      </c>
      <c r="M24" s="56">
        <f aca="true" t="shared" si="1" ref="M24:M38">L24*114.3*1.202*1.15</f>
        <v>1164.75307308</v>
      </c>
    </row>
    <row r="25" spans="1:13" ht="12.75">
      <c r="A25" t="s">
        <v>106</v>
      </c>
      <c r="J25" s="20">
        <v>2</v>
      </c>
      <c r="K25" s="20" t="s">
        <v>144</v>
      </c>
      <c r="L25" s="45">
        <f>0.25*7.1</f>
        <v>1.775</v>
      </c>
      <c r="M25" s="56">
        <f t="shared" si="1"/>
        <v>280.44447974999997</v>
      </c>
    </row>
    <row r="26" spans="1:13" ht="12.75">
      <c r="A26" t="s">
        <v>107</v>
      </c>
      <c r="J26" s="20">
        <v>3</v>
      </c>
      <c r="K26" s="20"/>
      <c r="L26" s="25"/>
      <c r="M26" s="56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59"/>
      <c r="L27" s="57"/>
      <c r="M27" s="56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58</v>
      </c>
      <c r="L39" s="28">
        <f>SUM(L24:L38)</f>
        <v>9.147</v>
      </c>
      <c r="M39" s="34">
        <f>SUM(M24:M38)</f>
        <v>1445.19755283</v>
      </c>
    </row>
    <row r="40" spans="1:11" ht="12.75">
      <c r="A40" s="2" t="s">
        <v>6</v>
      </c>
      <c r="F40" s="11">
        <f>48170.27-930.28</f>
        <v>47239.99</v>
      </c>
      <c r="K40" s="1" t="s">
        <v>62</v>
      </c>
    </row>
    <row r="41" spans="1:13" ht="12.75">
      <c r="A41" t="s">
        <v>7</v>
      </c>
      <c r="F41" s="5">
        <f>48534.47</f>
        <v>48534.47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1.0274022073247688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58">
        <f>4*97</f>
        <v>388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49434.47</v>
      </c>
      <c r="J44" s="20">
        <v>2</v>
      </c>
      <c r="K44" s="20" t="s">
        <v>138</v>
      </c>
      <c r="L44" s="25" t="s">
        <v>139</v>
      </c>
      <c r="M44" s="25">
        <f>2*131.5</f>
        <v>263</v>
      </c>
    </row>
    <row r="45" spans="10:13" ht="12.75">
      <c r="J45" s="20">
        <v>3</v>
      </c>
      <c r="K45" s="20" t="s">
        <v>140</v>
      </c>
      <c r="L45" s="25" t="s">
        <v>139</v>
      </c>
      <c r="M45" s="45">
        <f>2*174.48</f>
        <v>348.96</v>
      </c>
    </row>
    <row r="46" spans="2:13" ht="12.75">
      <c r="B46" s="1" t="s">
        <v>10</v>
      </c>
      <c r="C46" s="1"/>
      <c r="J46" s="20">
        <v>4</v>
      </c>
      <c r="K46" s="20" t="s">
        <v>141</v>
      </c>
      <c r="L46" s="25" t="s">
        <v>142</v>
      </c>
      <c r="M46" s="25">
        <v>19.91</v>
      </c>
    </row>
    <row r="47" spans="10:13" ht="12.75">
      <c r="J47" s="20">
        <v>5</v>
      </c>
      <c r="K47" s="20" t="s">
        <v>143</v>
      </c>
      <c r="L47" s="25" t="s">
        <v>139</v>
      </c>
      <c r="M47" s="45">
        <f>2*24.4</f>
        <v>48.8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145</v>
      </c>
      <c r="L48" s="25" t="s">
        <v>146</v>
      </c>
      <c r="M48" s="25">
        <f>25*14.46</f>
        <v>361.5</v>
      </c>
    </row>
    <row r="49" spans="1:13" ht="12.75">
      <c r="A49" t="s">
        <v>12</v>
      </c>
      <c r="F49" s="11">
        <v>5781.62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(1600)*1.202</f>
        <v>1923.1999999999998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7704.82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5994.432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5994.432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2">
        <v>166992</v>
      </c>
      <c r="D58">
        <v>228935.4</v>
      </c>
      <c r="E58">
        <v>3122.1</v>
      </c>
      <c r="F58" s="35">
        <f>C58/D58*E58</f>
        <v>2277.348645949906</v>
      </c>
      <c r="J58" s="20">
        <v>16</v>
      </c>
      <c r="K58" s="20"/>
      <c r="L58" s="25"/>
      <c r="M58" s="25"/>
    </row>
    <row r="59" spans="1:13" ht="12.75">
      <c r="A59" t="s">
        <v>20</v>
      </c>
      <c r="F59" s="35">
        <f>M20</f>
        <v>3412.7328239999997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1445.19755283</v>
      </c>
      <c r="J60" s="20"/>
      <c r="K60" s="20"/>
      <c r="L60" s="31" t="s">
        <v>65</v>
      </c>
      <c r="M60" s="28">
        <f>SUM(M43:M59)</f>
        <v>1430.17</v>
      </c>
    </row>
    <row r="61" spans="1:6" ht="12.75">
      <c r="A61" t="s">
        <v>73</v>
      </c>
      <c r="F61" s="5">
        <f>1*600*1.202</f>
        <v>721.1999999999999</v>
      </c>
    </row>
    <row r="62" spans="1:6" ht="12.75">
      <c r="A62" t="s">
        <v>22</v>
      </c>
      <c r="F62" s="5">
        <f>M60</f>
        <v>1430.17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3122.1</v>
      </c>
      <c r="C65" t="s">
        <v>13</v>
      </c>
      <c r="D65" s="11">
        <v>0.22</v>
      </c>
      <c r="E65" t="s">
        <v>14</v>
      </c>
      <c r="F65" s="11">
        <f>B65*D65</f>
        <v>686.862</v>
      </c>
    </row>
    <row r="66" spans="1:6" s="52" customFormat="1" ht="12.75">
      <c r="A66" s="52" t="s">
        <v>77</v>
      </c>
      <c r="B66" s="61"/>
      <c r="C66" s="61"/>
      <c r="D66" s="62"/>
      <c r="E66" s="61"/>
      <c r="F66" s="62">
        <v>0</v>
      </c>
    </row>
    <row r="67" spans="1:6" ht="12.75">
      <c r="A67" s="50" t="s">
        <v>84</v>
      </c>
      <c r="B67" s="50"/>
      <c r="C67" s="50"/>
      <c r="D67" s="51">
        <v>0</v>
      </c>
      <c r="E67" s="50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9973.511022779905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0.21</v>
      </c>
      <c r="E70" t="s">
        <v>14</v>
      </c>
      <c r="F70" s="11">
        <f>B70*D70</f>
        <v>655.641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1.15</v>
      </c>
      <c r="E73" t="s">
        <v>14</v>
      </c>
      <c r="F73" s="11">
        <f>B73*D73</f>
        <v>3590.4149999999995</v>
      </c>
    </row>
    <row r="74" spans="1:6" ht="12.75">
      <c r="A74" s="4" t="s">
        <v>29</v>
      </c>
      <c r="F74" s="32">
        <f>F70+F73</f>
        <v>4246.056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2.27</v>
      </c>
      <c r="E77" t="s">
        <v>14</v>
      </c>
      <c r="F77" s="11">
        <f>B77*D77</f>
        <v>7087.1669999999995</v>
      </c>
    </row>
    <row r="78" spans="1:6" ht="12.75">
      <c r="A78" s="4" t="s">
        <v>32</v>
      </c>
      <c r="F78" s="32">
        <f>SUM(F77)</f>
        <v>7087.1669999999995</v>
      </c>
    </row>
    <row r="79" spans="1:6" ht="12.75">
      <c r="A79" s="46" t="s">
        <v>76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35005.98602277991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2030.3471893212345</v>
      </c>
      <c r="I81" s="7"/>
    </row>
    <row r="82" spans="1:9" ht="12.75">
      <c r="A82" s="1"/>
      <c r="B82" s="36" t="s">
        <v>129</v>
      </c>
      <c r="C82" s="36"/>
      <c r="D82" s="1"/>
      <c r="E82" s="63"/>
      <c r="F82" s="64">
        <v>1595.88</v>
      </c>
      <c r="I82" s="7"/>
    </row>
    <row r="83" spans="1:9" ht="12.75">
      <c r="A83" s="1"/>
      <c r="B83" s="36" t="s">
        <v>130</v>
      </c>
      <c r="C83" s="36"/>
      <c r="D83" s="1"/>
      <c r="E83" s="63"/>
      <c r="F83" s="64">
        <v>343.59</v>
      </c>
      <c r="I83" s="7"/>
    </row>
    <row r="84" spans="1:9" ht="12.75">
      <c r="A84" s="1"/>
      <c r="B84" s="36" t="s">
        <v>131</v>
      </c>
      <c r="C84" s="36"/>
      <c r="D84" s="1"/>
      <c r="E84" s="63"/>
      <c r="F84" s="64">
        <v>2404.67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41380.47321210113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134</v>
      </c>
    </row>
    <row r="87" spans="1:6" ht="12.75">
      <c r="A87" s="13"/>
      <c r="B87" s="39">
        <v>43374</v>
      </c>
      <c r="C87" s="40">
        <v>-87996</v>
      </c>
      <c r="D87" s="43">
        <f>F44</f>
        <v>49434.47</v>
      </c>
      <c r="E87" s="43">
        <f>F85</f>
        <v>41380.47321210113</v>
      </c>
      <c r="F87" s="44">
        <f>C87+D87-E87</f>
        <v>-79942.00321210113</v>
      </c>
    </row>
    <row r="89" spans="1:6" ht="12.75">
      <c r="A89" t="s">
        <v>111</v>
      </c>
      <c r="C89" s="54">
        <v>43009</v>
      </c>
      <c r="D89" s="8" t="s">
        <v>112</v>
      </c>
      <c r="E89" s="54">
        <v>43069</v>
      </c>
      <c r="F89" t="s">
        <v>113</v>
      </c>
    </row>
    <row r="90" spans="1:7" ht="12.75">
      <c r="A90" t="s">
        <v>114</v>
      </c>
      <c r="F90" s="55">
        <f>E87</f>
        <v>41380.47321210113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2017-08-21T12:46:48Z</cp:lastPrinted>
  <dcterms:created xsi:type="dcterms:W3CDTF">2008-08-18T07:30:19Z</dcterms:created>
  <dcterms:modified xsi:type="dcterms:W3CDTF">2018-01-24T07:10:10Z</dcterms:modified>
  <cp:category/>
  <cp:version/>
  <cp:contentType/>
  <cp:contentStatus/>
</cp:coreProperties>
</file>