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<sst xmlns="http://schemas.openxmlformats.org/spreadsheetml/2006/main" count="169" uniqueCount="146">
  <si>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</si>
  <si>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</si>
  <si>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</si>
  <si>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</si>
  <si>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</si>
  <si>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</si>
  <si>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</si>
  <si>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</si>
  <si>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</si>
  <si>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</si>
  <si>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</si>
  <si>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</si>
  <si>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</si>
  <si>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</si>
  <si>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</si>
  <si>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</si>
  <si>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</si>
  <si>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</si>
  <si>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</si>
  <si>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</si>
  <si>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</si>
  <si>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</si>
  <si>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</si>
  <si>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</si>
  <si>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</si>
  <si>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</si>
  <si>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</si>
  <si>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</si>
  <si>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</si>
  <si>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</si>
  <si>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</si>
  <si>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</si>
  <si>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</si>
  <si>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</si>
  <si>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</si>
  <si>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</si>
  <si>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</si>
  <si>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</si>
  <si>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</si>
  <si>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</si>
  <si>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</si>
  <si>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</si>
  <si>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</si>
  <si>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</si>
  <si>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</si>
  <si>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</si>
  <si>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</si>
  <si>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</si>
  <si>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</si>
  <si>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</si>
  <si>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</si>
  <si>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</si>
  <si>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</si>
  <si>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</si>
  <si>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</si>
  <si>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</si>
  <si>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</si>
  <si>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</si>
  <si>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</si>
  <si>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</si>
  <si>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</si>
  <si>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</si>
  <si>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</si>
  <si>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</si>
  <si>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</si>
  <si>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</si>
  <si>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</si>
  <si>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</si>
  <si>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</si>
  <si>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</si>
  <si>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</si>
  <si>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</si>
  <si>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</si>
  <si>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</si>
  <si>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</si>
  <si>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</si>
  <si>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</si>
  <si>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</si>
  <si>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</si>
  <si>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</si>
  <si>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</si>
  <si>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</si>
  <si>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</si>
  <si>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</si>
  <si>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</si>
  <si>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</si>
  <si>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Техлифт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</si>
  <si>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</si>
  <si>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</si>
  <si>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</si>
  <si>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</si>
  <si>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</si>
  <si>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</si>
  <si>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</si>
  <si>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</si>
  <si>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</si>
  <si>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</si>
  <si>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</si>
  <si>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</si>
  <si>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</si>
  <si>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</si>
  <si>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</si>
  <si>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</si>
  <si>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</si>
  <si>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</si>
  <si>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</si>
  <si>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</si>
  <si>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</si>
  <si>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</si>
  <si>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</si>
  <si>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</si>
  <si>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</si>
  <si>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</si>
  <si>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</si>
  <si>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</si>
  <si>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</si>
  <si>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</si>
  <si>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</si>
  <si>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</si>
  <si>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</si>
  <si>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</si>
  <si>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</si>
  <si>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</si>
  <si>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</si>
  <si>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</si>
  <si>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</si>
  <si>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</si>
  <si>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</si>
  <si>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</si>
  <si>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</si>
  <si>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</si>
  <si>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Медиа-Маркет,интер-телеком,ростелеком.комстар)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</si>
  <si>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</si>
  <si>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</si>
  <si>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</si>
  <si>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</si>
  <si>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</si>
  <si>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</si>
  <si>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</si>
  <si>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</si>
  <si>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смена замка</t>
  </si>
  <si>
    <t>замок</t>
  </si>
  <si>
    <t>1шт</t>
  </si>
  <si>
    <t xml:space="preserve">смена ламп (11шт) </t>
  </si>
  <si>
    <t>лампа</t>
  </si>
  <si>
    <t>11шт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</si>
</sst>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12</v>
      </c>
      <c r="K1" t="s">
        <v>61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30</v>
      </c>
      <c r="K3" s="54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138</v>
      </c>
      <c r="G4" s="8" t="s">
        <v>133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92</v>
      </c>
      <c r="J5" s="15"/>
      <c r="K5" s="15"/>
      <c r="L5" s="21" t="s">
        <v>35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80</v>
      </c>
      <c r="L6" s="25">
        <v>0</v>
      </c>
      <c r="M6" s="47">
        <f>L6*114.3*1.202</f>
        <v>0</v>
      </c>
    </row>
    <row r="7" spans="10:13" ht="12.75">
      <c r="J7" s="14">
        <v>2</v>
      </c>
      <c r="K7" s="14" t="s">
        <v>38</v>
      </c>
      <c r="L7" s="14"/>
      <c r="M7" s="47">
        <f aca="true" t="shared" si="0" ref="M7:M19">L7*114.3*1.202</f>
        <v>0</v>
      </c>
    </row>
    <row r="8" spans="1:13" ht="12.75">
      <c r="A8" t="s">
        <v>95</v>
      </c>
      <c r="J8" s="15"/>
      <c r="K8" s="15" t="s">
        <v>39</v>
      </c>
      <c r="L8" s="21"/>
      <c r="M8" s="47">
        <f t="shared" si="0"/>
        <v>0</v>
      </c>
    </row>
    <row r="9" spans="5:13" ht="12.75">
      <c r="E9" t="s">
        <v>96</v>
      </c>
      <c r="J9" s="16"/>
      <c r="K9" s="16" t="s">
        <v>40</v>
      </c>
      <c r="L9" s="23">
        <v>3.91</v>
      </c>
      <c r="M9" s="47">
        <f t="shared" si="0"/>
        <v>537.189426</v>
      </c>
    </row>
    <row r="10" spans="5:13" ht="12.75">
      <c r="E10" t="s">
        <v>97</v>
      </c>
      <c r="J10" s="15">
        <v>3</v>
      </c>
      <c r="K10" s="24" t="s">
        <v>41</v>
      </c>
      <c r="L10" s="21"/>
      <c r="M10" s="47">
        <f t="shared" si="0"/>
        <v>0</v>
      </c>
    </row>
    <row r="11" spans="5:13" ht="12.75">
      <c r="E11" t="s">
        <v>98</v>
      </c>
      <c r="J11" s="16"/>
      <c r="K11" s="18" t="s">
        <v>43</v>
      </c>
      <c r="L11" s="23">
        <v>7.82</v>
      </c>
      <c r="M11" s="47">
        <f t="shared" si="0"/>
        <v>1074.378852</v>
      </c>
    </row>
    <row r="12" spans="5:13" ht="12.75">
      <c r="E12" t="s">
        <v>99</v>
      </c>
      <c r="J12" s="14">
        <v>4</v>
      </c>
      <c r="K12" s="17" t="s">
        <v>42</v>
      </c>
      <c r="L12" s="22"/>
      <c r="M12" s="47">
        <f t="shared" si="0"/>
        <v>0</v>
      </c>
    </row>
    <row r="13" spans="1:13" ht="12.75">
      <c r="A13" t="s">
        <v>100</v>
      </c>
      <c r="J13" s="16"/>
      <c r="K13" s="18" t="s">
        <v>83</v>
      </c>
      <c r="L13" s="23">
        <v>3.91</v>
      </c>
      <c r="M13" s="47">
        <f t="shared" si="0"/>
        <v>537.189426</v>
      </c>
    </row>
    <row r="14" spans="1:13" ht="12.75">
      <c r="A14" t="s">
        <v>101</v>
      </c>
      <c r="J14" s="20">
        <v>5</v>
      </c>
      <c r="K14" s="19" t="s">
        <v>44</v>
      </c>
      <c r="L14" s="25">
        <v>14.52</v>
      </c>
      <c r="M14" s="47">
        <f t="shared" si="0"/>
        <v>1994.8824719999998</v>
      </c>
    </row>
    <row r="15" spans="5:13" ht="12.75">
      <c r="E15" t="s">
        <v>102</v>
      </c>
      <c r="J15" s="14">
        <v>6</v>
      </c>
      <c r="K15" s="17" t="s">
        <v>45</v>
      </c>
      <c r="L15" s="22"/>
      <c r="M15" s="47">
        <f t="shared" si="0"/>
        <v>0</v>
      </c>
    </row>
    <row r="16" spans="5:13" ht="12.75">
      <c r="E16" t="s">
        <v>103</v>
      </c>
      <c r="J16" s="15" t="s">
        <v>46</v>
      </c>
      <c r="K16" s="26" t="s">
        <v>47</v>
      </c>
      <c r="L16" s="21">
        <v>0</v>
      </c>
      <c r="M16" s="47">
        <f t="shared" si="0"/>
        <v>0</v>
      </c>
    </row>
    <row r="17" spans="5:13" ht="12.75">
      <c r="E17" t="s">
        <v>104</v>
      </c>
      <c r="J17" s="15" t="s">
        <v>48</v>
      </c>
      <c r="K17" s="26" t="s">
        <v>85</v>
      </c>
      <c r="L17" s="21">
        <v>0</v>
      </c>
      <c r="M17" s="47">
        <f t="shared" si="0"/>
        <v>0</v>
      </c>
    </row>
    <row r="18" spans="1:13" ht="12.75">
      <c r="A18" t="s">
        <v>105</v>
      </c>
      <c r="J18" s="15" t="s">
        <v>50</v>
      </c>
      <c r="K18" s="26" t="s">
        <v>49</v>
      </c>
      <c r="L18" s="21">
        <v>2.43</v>
      </c>
      <c r="M18" s="47">
        <f t="shared" si="0"/>
        <v>333.85429800000003</v>
      </c>
    </row>
    <row r="19" spans="1:13" ht="12.75">
      <c r="A19" t="s">
        <v>106</v>
      </c>
      <c r="J19" s="16" t="s">
        <v>84</v>
      </c>
      <c r="K19" s="18" t="s">
        <v>51</v>
      </c>
      <c r="L19" s="23">
        <v>1</v>
      </c>
      <c r="M19" s="47">
        <f t="shared" si="0"/>
        <v>137.3886</v>
      </c>
    </row>
    <row r="20" spans="1:13" ht="12.75">
      <c r="A20" t="s">
        <v>132</v>
      </c>
      <c r="J20" s="20"/>
      <c r="K20" s="27" t="s">
        <v>52</v>
      </c>
      <c r="L20" s="28">
        <f>SUM(L6:L19)</f>
        <v>33.59</v>
      </c>
      <c r="M20" s="33">
        <f>SUM(M6:M19)</f>
        <v>4614.883074</v>
      </c>
    </row>
    <row r="21" spans="1:11" ht="12.75">
      <c r="A21" t="s">
        <v>107</v>
      </c>
      <c r="K21" s="1" t="s">
        <v>53</v>
      </c>
    </row>
    <row r="22" spans="1:13" ht="12.75">
      <c r="A22" t="s">
        <v>108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109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110</v>
      </c>
      <c r="J24" s="20">
        <v>1</v>
      </c>
      <c r="K24" s="20" t="s">
        <v>140</v>
      </c>
      <c r="L24" s="25">
        <v>1.07</v>
      </c>
      <c r="M24" s="32">
        <f>L24*114.3*1.202*1.15</f>
        <v>169.05667229999997</v>
      </c>
    </row>
    <row r="25" spans="1:13" ht="12.75">
      <c r="A25" t="s">
        <v>111</v>
      </c>
      <c r="J25" s="20">
        <v>2</v>
      </c>
      <c r="K25" s="20" t="s">
        <v>143</v>
      </c>
      <c r="L25" s="47">
        <f>0.11*7.1</f>
        <v>0.7809999999999999</v>
      </c>
      <c r="M25" s="32">
        <f aca="true" t="shared" si="1" ref="M25:M34">L25*114.3*1.202*1.15</f>
        <v>123.39557108999996</v>
      </c>
    </row>
    <row r="26" spans="1:13" ht="12.75">
      <c r="A26" t="s">
        <v>112</v>
      </c>
      <c r="J26" s="20">
        <v>3</v>
      </c>
      <c r="K26" s="20"/>
      <c r="L26" s="47"/>
      <c r="M26" s="32">
        <f t="shared" si="1"/>
        <v>0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H27" s="51"/>
      <c r="J27" s="20">
        <v>4</v>
      </c>
      <c r="K27" s="20"/>
      <c r="L27" s="47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47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7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/>
    </row>
    <row r="36" spans="10:13" ht="12.75">
      <c r="J36" s="20"/>
      <c r="K36" s="29" t="s">
        <v>52</v>
      </c>
      <c r="L36" s="28">
        <f>SUM(L24:L34)</f>
        <v>1.851</v>
      </c>
      <c r="M36" s="33">
        <f>SUM(M24:M35)</f>
        <v>292.4522433899999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114161.95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116234.29</v>
      </c>
      <c r="J40" s="20">
        <v>1</v>
      </c>
      <c r="K40" s="20" t="s">
        <v>141</v>
      </c>
      <c r="L40" s="25" t="s">
        <v>142</v>
      </c>
      <c r="M40" s="25">
        <v>242.14</v>
      </c>
    </row>
    <row r="41" spans="2:13" ht="12.75">
      <c r="B41" t="s">
        <v>8</v>
      </c>
      <c r="F41" s="9">
        <f>F40/F39</f>
        <v>1.0181526331671804</v>
      </c>
      <c r="J41" s="20">
        <v>2</v>
      </c>
      <c r="K41" s="20" t="s">
        <v>144</v>
      </c>
      <c r="L41" s="25" t="s">
        <v>145</v>
      </c>
      <c r="M41" s="25">
        <f>11*14.5</f>
        <v>159.5</v>
      </c>
    </row>
    <row r="42" spans="1:13" ht="12.75">
      <c r="A42" s="7" t="s">
        <v>131</v>
      </c>
      <c r="B42" s="7"/>
      <c r="C42" s="7"/>
      <c r="D42" s="7"/>
      <c r="E42" s="7"/>
      <c r="F42" s="5">
        <f>250+300+400+400+250</f>
        <v>1600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117834.29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4625.3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v>1913.58</v>
      </c>
      <c r="J49" s="20">
        <v>10</v>
      </c>
      <c r="K49" s="20"/>
      <c r="L49" s="25"/>
      <c r="M49" s="25"/>
    </row>
    <row r="50" spans="1:13" ht="12.75">
      <c r="A50" s="6" t="s">
        <v>87</v>
      </c>
      <c r="E50" s="5">
        <v>0.53</v>
      </c>
      <c r="F50" s="5">
        <f>E50*E32</f>
        <v>3151.1150000000002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9689.995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1.89</v>
      </c>
      <c r="E53" t="s">
        <v>14</v>
      </c>
      <c r="F53" s="11">
        <f>E32*D53</f>
        <v>11236.994999999999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0.4</v>
      </c>
      <c r="E54" t="s">
        <v>14</v>
      </c>
      <c r="F54" s="11">
        <f>B54*D54</f>
        <v>405.28000000000003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11642.275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>
        <v>18</v>
      </c>
      <c r="K57" s="20"/>
      <c r="L57" s="25"/>
      <c r="M57" s="25"/>
    </row>
    <row r="58" spans="1:13" ht="12.75">
      <c r="A58" s="57" t="s">
        <v>86</v>
      </c>
      <c r="B58" s="57"/>
      <c r="C58" s="57"/>
      <c r="D58" s="58"/>
      <c r="E58" s="50"/>
      <c r="F58" s="59">
        <v>0</v>
      </c>
      <c r="J58" s="20">
        <v>19</v>
      </c>
      <c r="K58" s="20"/>
      <c r="L58" s="25"/>
      <c r="M58" s="25"/>
    </row>
    <row r="59" spans="1:13" ht="12.75">
      <c r="A59" s="4" t="s">
        <v>70</v>
      </c>
      <c r="F59" s="8">
        <f>SUM(F57+F58)</f>
        <v>18915</v>
      </c>
      <c r="J59" s="20">
        <v>20</v>
      </c>
      <c r="K59" s="20"/>
      <c r="L59" s="25"/>
      <c r="M59" s="25"/>
    </row>
    <row r="60" spans="1:13" ht="12.75">
      <c r="A60" s="4" t="s">
        <v>64</v>
      </c>
      <c r="B60" s="4"/>
      <c r="J60" s="20">
        <v>21</v>
      </c>
      <c r="K60" s="20"/>
      <c r="L60" s="25"/>
      <c r="M60" s="25"/>
    </row>
    <row r="61" spans="1:13" ht="12.75">
      <c r="A61" t="s">
        <v>18</v>
      </c>
      <c r="C61" s="50">
        <v>166649</v>
      </c>
      <c r="D61">
        <v>228935.4</v>
      </c>
      <c r="E61">
        <v>5945.5</v>
      </c>
      <c r="F61" s="34">
        <f>C61/D61*E61</f>
        <v>4327.90922461096</v>
      </c>
      <c r="J61" s="20">
        <v>22</v>
      </c>
      <c r="K61" s="20"/>
      <c r="L61" s="25"/>
      <c r="M61" s="25"/>
    </row>
    <row r="62" spans="1:13" ht="12.75">
      <c r="A62" t="s">
        <v>19</v>
      </c>
      <c r="F62" s="34">
        <f>M20</f>
        <v>4614.883074</v>
      </c>
      <c r="J62" s="20">
        <v>23</v>
      </c>
      <c r="K62" s="20"/>
      <c r="L62" s="25"/>
      <c r="M62" s="25"/>
    </row>
    <row r="63" spans="1:13" ht="12.75">
      <c r="A63" t="s">
        <v>20</v>
      </c>
      <c r="F63" s="11">
        <f>M36</f>
        <v>292.4522433899999</v>
      </c>
      <c r="J63" s="20">
        <v>24</v>
      </c>
      <c r="K63" s="20"/>
      <c r="L63" s="25"/>
      <c r="M63" s="25"/>
    </row>
    <row r="64" spans="1:13" ht="12.75">
      <c r="A64" t="s">
        <v>75</v>
      </c>
      <c r="F64" s="5">
        <v>0</v>
      </c>
      <c r="J64" s="20">
        <v>25</v>
      </c>
      <c r="K64" s="20"/>
      <c r="L64" s="25"/>
      <c r="M64" s="25"/>
    </row>
    <row r="65" spans="1:13" ht="12.75">
      <c r="A65" t="s">
        <v>21</v>
      </c>
      <c r="F65" s="11">
        <f>M75</f>
        <v>401.64</v>
      </c>
      <c r="J65" s="20">
        <v>26</v>
      </c>
      <c r="K65" s="20"/>
      <c r="L65" s="25"/>
      <c r="M65" s="25"/>
    </row>
    <row r="66" spans="1:13" ht="12.75">
      <c r="A66" t="s">
        <v>22</v>
      </c>
      <c r="F66" s="5"/>
      <c r="J66" s="20">
        <v>27</v>
      </c>
      <c r="K66" s="20"/>
      <c r="L66" s="25"/>
      <c r="M66" s="25"/>
    </row>
    <row r="67" spans="1:13" ht="12.75">
      <c r="A67" t="s">
        <v>23</v>
      </c>
      <c r="F67" s="5"/>
      <c r="J67" s="20">
        <v>28</v>
      </c>
      <c r="K67" s="20"/>
      <c r="L67" s="25"/>
      <c r="M67" s="25"/>
    </row>
    <row r="68" spans="2:13" ht="12.75">
      <c r="B68">
        <v>5945.5</v>
      </c>
      <c r="C68" t="s">
        <v>13</v>
      </c>
      <c r="D68" s="11">
        <v>0.24</v>
      </c>
      <c r="E68" t="s">
        <v>14</v>
      </c>
      <c r="F68" s="11">
        <f>B68*D68</f>
        <v>1426.9199999999998</v>
      </c>
      <c r="J68" s="20">
        <v>29</v>
      </c>
      <c r="K68" s="20"/>
      <c r="L68" s="25"/>
      <c r="M68" s="25"/>
    </row>
    <row r="69" spans="1:13" ht="12.75">
      <c r="A69" s="45" t="s">
        <v>78</v>
      </c>
      <c r="B69" s="45"/>
      <c r="C69" s="45"/>
      <c r="D69" s="45"/>
      <c r="E69" s="45"/>
      <c r="F69" s="46">
        <v>0</v>
      </c>
      <c r="J69" s="20">
        <v>30</v>
      </c>
      <c r="K69" s="20"/>
      <c r="L69" s="25"/>
      <c r="M69" s="25"/>
    </row>
    <row r="70" spans="1:13" ht="12.75">
      <c r="A70" s="45" t="s">
        <v>88</v>
      </c>
      <c r="B70" s="45"/>
      <c r="C70" s="45"/>
      <c r="D70" s="46">
        <v>0.87</v>
      </c>
      <c r="E70" s="45"/>
      <c r="F70" s="46">
        <f>D70*E32</f>
        <v>5172.585</v>
      </c>
      <c r="J70" s="20">
        <v>31</v>
      </c>
      <c r="K70" s="20"/>
      <c r="L70" s="25"/>
      <c r="M70" s="25"/>
    </row>
    <row r="71" spans="1:13" ht="12.75">
      <c r="A71" s="4" t="s">
        <v>67</v>
      </c>
      <c r="B71" s="10"/>
      <c r="C71" s="10"/>
      <c r="F71" s="31">
        <f>SUM(F61:F70)</f>
        <v>16236.389542000961</v>
      </c>
      <c r="J71" s="20">
        <v>32</v>
      </c>
      <c r="K71" s="20"/>
      <c r="L71" s="25"/>
      <c r="M71" s="25"/>
    </row>
    <row r="72" spans="1:13" ht="12.75">
      <c r="A72" s="4" t="s">
        <v>65</v>
      </c>
      <c r="F72" s="5"/>
      <c r="J72" s="20">
        <v>33</v>
      </c>
      <c r="K72" s="20"/>
      <c r="L72" s="25"/>
      <c r="M72" s="25"/>
    </row>
    <row r="73" spans="1:13" ht="12.75">
      <c r="A73" t="s">
        <v>24</v>
      </c>
      <c r="B73">
        <v>5945.5</v>
      </c>
      <c r="C73" t="s">
        <v>60</v>
      </c>
      <c r="D73" s="5">
        <v>0.26</v>
      </c>
      <c r="E73" t="s">
        <v>14</v>
      </c>
      <c r="F73" s="11">
        <f>B73*D73</f>
        <v>1545.8300000000002</v>
      </c>
      <c r="J73" s="20">
        <v>34</v>
      </c>
      <c r="K73" s="20"/>
      <c r="L73" s="25"/>
      <c r="M73" s="25"/>
    </row>
    <row r="74" spans="1:13" ht="12.75">
      <c r="A74" t="s">
        <v>25</v>
      </c>
      <c r="F74" s="5"/>
      <c r="J74" s="20">
        <v>35</v>
      </c>
      <c r="K74" s="20"/>
      <c r="L74" s="25"/>
      <c r="M74" s="25"/>
    </row>
    <row r="75" spans="1:13" ht="12.75">
      <c r="A75" s="7" t="s">
        <v>76</v>
      </c>
      <c r="F75" s="5"/>
      <c r="J75" s="20"/>
      <c r="K75" s="20"/>
      <c r="L75" s="30" t="s">
        <v>59</v>
      </c>
      <c r="M75" s="33">
        <f>SUM(M40:M74)</f>
        <v>401.64</v>
      </c>
    </row>
    <row r="76" spans="2:6" ht="12.75">
      <c r="B76">
        <v>5945.5</v>
      </c>
      <c r="C76" t="s">
        <v>13</v>
      </c>
      <c r="D76" s="11">
        <v>1.34</v>
      </c>
      <c r="E76" t="s">
        <v>14</v>
      </c>
      <c r="F76" s="11">
        <f>B76*D76</f>
        <v>7966.97</v>
      </c>
    </row>
    <row r="77" spans="1:6" ht="12.75">
      <c r="A77" s="4" t="s">
        <v>66</v>
      </c>
      <c r="F77" s="31">
        <f>F73+F76</f>
        <v>9512.800000000001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2.67</v>
      </c>
      <c r="E80" t="s">
        <v>14</v>
      </c>
      <c r="F80" s="11">
        <f>B80*D80</f>
        <v>15874.484999999999</v>
      </c>
    </row>
    <row r="81" spans="1:9" ht="12.75">
      <c r="A81" s="4" t="s">
        <v>69</v>
      </c>
      <c r="F81" s="31">
        <f>SUM(F80)</f>
        <v>15874.484999999999</v>
      </c>
      <c r="I81" s="7"/>
    </row>
    <row r="82" spans="1:6" ht="12.75">
      <c r="A82" s="48" t="s">
        <v>81</v>
      </c>
      <c r="B82" s="45"/>
      <c r="C82" s="45"/>
      <c r="D82" s="46">
        <v>2.44</v>
      </c>
      <c r="E82" s="45"/>
      <c r="F82" s="49">
        <f>D82*E32</f>
        <v>14507.02</v>
      </c>
    </row>
    <row r="83" spans="1:6" ht="12.75">
      <c r="A83" s="1" t="s">
        <v>27</v>
      </c>
      <c r="B83" s="1"/>
      <c r="F83" s="31">
        <f>F51+F55+F59+F71+F77+F81+F82</f>
        <v>96377.96454200098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5589.921943436057</v>
      </c>
    </row>
    <row r="85" spans="1:6" ht="12.75">
      <c r="A85" s="1"/>
      <c r="B85" s="36" t="s">
        <v>134</v>
      </c>
      <c r="C85" s="36"/>
      <c r="D85" s="1"/>
      <c r="E85" s="55"/>
      <c r="F85" s="56">
        <f>13847.73</f>
        <v>13847.73</v>
      </c>
    </row>
    <row r="86" spans="1:6" ht="12.75">
      <c r="A86" s="1"/>
      <c r="B86" s="36" t="s">
        <v>135</v>
      </c>
      <c r="C86" s="36"/>
      <c r="D86" s="1"/>
      <c r="E86" s="55"/>
      <c r="F86" s="56">
        <v>1010.39</v>
      </c>
    </row>
    <row r="87" spans="1:6" ht="12.75">
      <c r="A87" s="1"/>
      <c r="B87" s="36" t="s">
        <v>136</v>
      </c>
      <c r="C87" s="36"/>
      <c r="D87" s="1"/>
      <c r="E87" s="55"/>
      <c r="F87" s="56">
        <v>6359.27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123185.27648543703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137</v>
      </c>
    </row>
    <row r="90" spans="1:6" ht="12.75">
      <c r="A90" s="13"/>
      <c r="B90" s="39">
        <v>43435</v>
      </c>
      <c r="C90" s="40">
        <v>-51292</v>
      </c>
      <c r="D90" s="43">
        <f>F43</f>
        <v>117834.29</v>
      </c>
      <c r="E90" s="43">
        <f>F88</f>
        <v>123185.27648543703</v>
      </c>
      <c r="F90" s="44">
        <f>C90+D90-E90</f>
        <v>-56642.98648543704</v>
      </c>
    </row>
    <row r="92" spans="1:6" ht="13.5" thickBot="1">
      <c r="A92" t="s">
        <v>116</v>
      </c>
      <c r="C92" s="52">
        <v>43070</v>
      </c>
      <c r="D92" s="8" t="s">
        <v>117</v>
      </c>
      <c r="E92" s="52">
        <v>43100</v>
      </c>
      <c r="F92" t="s">
        <v>118</v>
      </c>
    </row>
    <row r="93" spans="1:7" ht="13.5" thickBot="1">
      <c r="A93" t="s">
        <v>119</v>
      </c>
      <c r="F93" s="53">
        <f>E90</f>
        <v>123185.27648543703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10" ht="12.75">
      <c r="A110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2017-08-21T12:51:56Z</cp:lastPrinted>
  <dcterms:created xsi:type="dcterms:W3CDTF">2008-08-18T07:30:19Z</dcterms:created>
  <dcterms:modified xsi:type="dcterms:W3CDTF">2018-03-28T06:04:56Z</dcterms:modified>
  <cp:category/>
  <cp:version/>
  <cp:contentType/>
  <cp:contentStatus/>
</cp:coreProperties>
</file>