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6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акт от января 2017г.</t>
        </r>
      </text>
    </comment>
  </commentList>
</comments>
</file>

<file path=xl/sharedStrings.xml><?xml version="1.0" encoding="utf-8"?>
<sst xmlns="http://schemas.openxmlformats.org/spreadsheetml/2006/main" count="188" uniqueCount="158">
  <si>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</si>
  <si>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</si>
  <si>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</si>
  <si>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</si>
  <si>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</si>
  <si>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</si>
  <si>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</si>
  <si>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</si>
  <si>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</si>
  <si>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</si>
  <si>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</si>
  <si>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</si>
  <si>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</si>
  <si>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</si>
  <si>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</si>
  <si>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</si>
  <si>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</si>
  <si>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</si>
  <si>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</si>
  <si>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</si>
  <si>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</si>
  <si>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</si>
  <si>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</si>
  <si>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</si>
  <si>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</si>
  <si>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</si>
  <si>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</si>
  <si>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</si>
  <si>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</si>
  <si>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</si>
  <si>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</si>
  <si>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</si>
  <si>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</si>
  <si>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</si>
  <si>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</si>
  <si>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</si>
  <si>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</si>
  <si>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</si>
  <si>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</si>
  <si>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</si>
  <si>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</si>
  <si>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</si>
  <si>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</si>
  <si>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</si>
  <si>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</si>
  <si>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</si>
  <si>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</si>
  <si>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</si>
  <si>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</si>
  <si>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</si>
  <si>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</si>
  <si>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</si>
  <si>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</si>
  <si>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</si>
  <si>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</si>
  <si>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</si>
  <si>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</si>
  <si>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</si>
  <si>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</si>
  <si>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</si>
  <si>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</si>
  <si>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</si>
  <si>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</si>
  <si>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</si>
  <si>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</si>
  <si>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</si>
  <si>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</si>
  <si>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</si>
  <si>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</si>
  <si>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</si>
  <si>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</si>
  <si>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</si>
  <si>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</si>
  <si>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</si>
  <si>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</si>
  <si>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</si>
  <si>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</si>
  <si>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</si>
  <si>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</si>
  <si>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</si>
  <si>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</si>
  <si>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</si>
  <si>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</si>
  <si>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</si>
  <si>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</si>
  <si>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</si>
  <si>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</si>
  <si>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</si>
  <si>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</si>
  <si>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</si>
  <si>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</si>
  <si>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</si>
  <si>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</si>
  <si>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</si>
  <si>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</si>
  <si>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</si>
  <si>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</si>
  <si>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</si>
  <si>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</si>
  <si>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</si>
  <si>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</si>
  <si>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</si>
  <si>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</si>
  <si>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</si>
  <si>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</si>
  <si>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</si>
  <si>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</si>
  <si>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</si>
  <si>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</si>
  <si>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</si>
  <si>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</si>
  <si>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</si>
  <si>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</si>
  <si>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</si>
  <si>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</si>
  <si>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</si>
  <si>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</si>
  <si>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</si>
  <si>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</si>
  <si>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</si>
  <si>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</si>
  <si>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</si>
  <si>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</si>
  <si>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</si>
  <si>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</si>
  <si>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</si>
  <si>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</si>
  <si>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</si>
  <si>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</si>
  <si>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</si>
  <si>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</si>
  <si>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</si>
  <si>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</si>
  <si>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</si>
  <si>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</t>
  </si>
  <si>
    <t>откачка воды из техподполья</t>
  </si>
  <si>
    <t>смена сгона д 20 (1шт) подвал</t>
  </si>
  <si>
    <t>смена вентиля д 15,20 (2шт) подвал</t>
  </si>
  <si>
    <t>сгон 20</t>
  </si>
  <si>
    <t>1шт</t>
  </si>
  <si>
    <t>тройник 20</t>
  </si>
  <si>
    <t>бочонок 15</t>
  </si>
  <si>
    <t>вентиль д 15</t>
  </si>
  <si>
    <t>вентиль д 20</t>
  </si>
  <si>
    <t>диск</t>
  </si>
  <si>
    <t>смена труб д 25 на п.пр. (5мп) кв.35,10</t>
  </si>
  <si>
    <t>труба д 25 п.пр.</t>
  </si>
  <si>
    <t>5мп</t>
  </si>
  <si>
    <t>муфта 25</t>
  </si>
  <si>
    <t>6шт</t>
  </si>
  <si>
    <t>тройник 25</t>
  </si>
  <si>
    <t>уголок 25</t>
  </si>
  <si>
    <t>2шт</t>
  </si>
  <si>
    <t>смена ламп (5шт) п-д 2,3</t>
  </si>
  <si>
    <t>лампа</t>
  </si>
  <si>
    <t>5шт</t>
  </si>
  <si>
    <t>смена выключателя (1шт) п-д3</t>
  </si>
  <si>
    <t>выключатель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</si>
</sst>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F66" sqref="F66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9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128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484.98175799999996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10</v>
      </c>
      <c r="M17" s="47">
        <f t="shared" si="0"/>
        <v>1373.886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15.83</v>
      </c>
      <c r="M20" s="32">
        <f>SUM(M6:M19)</f>
        <v>2174.861538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7">
        <v>1.05</v>
      </c>
      <c r="M24" s="31">
        <f>L24*114.3*1.202*1.15</f>
        <v>165.89673449999998</v>
      </c>
    </row>
    <row r="25" spans="1:13" ht="12.75">
      <c r="A25" t="s">
        <v>106</v>
      </c>
      <c r="J25" s="20">
        <v>2</v>
      </c>
      <c r="K25" s="20" t="s">
        <v>136</v>
      </c>
      <c r="L25" s="47">
        <v>0.28</v>
      </c>
      <c r="M25" s="31">
        <f aca="true" t="shared" si="1" ref="M25:M35">L25*114.3*1.202*1.15</f>
        <v>44.2391292</v>
      </c>
    </row>
    <row r="26" spans="1:13" ht="12.75">
      <c r="A26" t="s">
        <v>107</v>
      </c>
      <c r="J26" s="20">
        <v>3</v>
      </c>
      <c r="K26" s="20" t="s">
        <v>137</v>
      </c>
      <c r="L26" s="47">
        <f>0.02*81</f>
        <v>1.62</v>
      </c>
      <c r="M26" s="31">
        <f t="shared" si="1"/>
        <v>255.95496179999995</v>
      </c>
    </row>
    <row r="27" spans="1:13" ht="12.75">
      <c r="A27" t="s">
        <v>108</v>
      </c>
      <c r="J27" s="20">
        <v>4</v>
      </c>
      <c r="K27" s="20" t="s">
        <v>145</v>
      </c>
      <c r="L27" s="47">
        <f>0.05*184.3</f>
        <v>9.215000000000002</v>
      </c>
      <c r="M27" s="31">
        <f t="shared" si="1"/>
        <v>1455.9413413500001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20" t="s">
        <v>153</v>
      </c>
      <c r="L28" s="47">
        <f>0.05*7.1</f>
        <v>0.355</v>
      </c>
      <c r="M28" s="31">
        <f t="shared" si="1"/>
        <v>56.08889594999999</v>
      </c>
    </row>
    <row r="29" spans="1:13" ht="12.75">
      <c r="A29" t="s">
        <v>110</v>
      </c>
      <c r="B29" s="1"/>
      <c r="C29" s="1"/>
      <c r="D29" s="1"/>
      <c r="J29" s="20">
        <v>6</v>
      </c>
      <c r="K29" s="20" t="s">
        <v>156</v>
      </c>
      <c r="L29" s="47">
        <v>0.241</v>
      </c>
      <c r="M29" s="31">
        <f t="shared" si="1"/>
        <v>38.07725048999999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12.761000000000003</v>
      </c>
      <c r="M36" s="32">
        <f>SUM(M24:M35)</f>
        <v>2016.1983132900002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45410.7+54.3+-1682.56</f>
        <v>43782.44</v>
      </c>
      <c r="J40" s="20">
        <v>1</v>
      </c>
      <c r="K40" s="20" t="s">
        <v>138</v>
      </c>
      <c r="L40" s="25" t="s">
        <v>139</v>
      </c>
      <c r="M40" s="25">
        <f>1*48</f>
        <v>48</v>
      </c>
    </row>
    <row r="41" spans="1:13" ht="12.75">
      <c r="A41" t="s">
        <v>7</v>
      </c>
      <c r="F41" s="5">
        <f>39293.69</f>
        <v>39293.69</v>
      </c>
      <c r="J41" s="20">
        <v>2</v>
      </c>
      <c r="K41" s="20" t="s">
        <v>140</v>
      </c>
      <c r="L41" s="23" t="s">
        <v>139</v>
      </c>
      <c r="M41" s="23">
        <v>5.79</v>
      </c>
    </row>
    <row r="42" spans="2:13" ht="12.75">
      <c r="B42" t="s">
        <v>8</v>
      </c>
      <c r="F42" s="9">
        <f>F41/F40</f>
        <v>0.8974760200664924</v>
      </c>
      <c r="J42" s="20">
        <v>3</v>
      </c>
      <c r="K42" s="20" t="s">
        <v>141</v>
      </c>
      <c r="L42" s="23" t="s">
        <v>139</v>
      </c>
      <c r="M42" s="23">
        <v>25.3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142</v>
      </c>
      <c r="L43" s="23" t="s">
        <v>139</v>
      </c>
      <c r="M43" s="23">
        <v>228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40193.69</v>
      </c>
      <c r="J44" s="20">
        <v>5</v>
      </c>
      <c r="K44" s="20" t="s">
        <v>143</v>
      </c>
      <c r="L44" s="23" t="s">
        <v>139</v>
      </c>
      <c r="M44" s="23">
        <v>331</v>
      </c>
    </row>
    <row r="45" spans="10:13" ht="12.75">
      <c r="J45" s="20">
        <v>6</v>
      </c>
      <c r="K45" s="20" t="s">
        <v>144</v>
      </c>
      <c r="L45" s="23" t="s">
        <v>139</v>
      </c>
      <c r="M45" s="23">
        <v>22</v>
      </c>
    </row>
    <row r="46" spans="2:13" ht="12.75">
      <c r="B46" s="1" t="s">
        <v>10</v>
      </c>
      <c r="C46" s="1"/>
      <c r="J46" s="20">
        <v>7</v>
      </c>
      <c r="K46" s="20" t="s">
        <v>146</v>
      </c>
      <c r="L46" s="23" t="s">
        <v>147</v>
      </c>
      <c r="M46" s="23">
        <f>5*94</f>
        <v>470</v>
      </c>
    </row>
    <row r="47" spans="10:13" ht="12.75">
      <c r="J47" s="20">
        <v>8</v>
      </c>
      <c r="K47" s="20" t="s">
        <v>148</v>
      </c>
      <c r="L47" s="23" t="s">
        <v>149</v>
      </c>
      <c r="M47" s="23">
        <f>6*80</f>
        <v>480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150</v>
      </c>
      <c r="L48" s="23" t="s">
        <v>139</v>
      </c>
      <c r="M48" s="23">
        <v>7.01</v>
      </c>
    </row>
    <row r="49" spans="1:13" ht="12.75">
      <c r="A49" t="s">
        <v>12</v>
      </c>
      <c r="F49" s="5">
        <v>5781.62</v>
      </c>
      <c r="J49" s="20">
        <v>10</v>
      </c>
      <c r="K49" s="20" t="s">
        <v>151</v>
      </c>
      <c r="L49" s="23" t="s">
        <v>152</v>
      </c>
      <c r="M49" s="23">
        <f>2*26</f>
        <v>52</v>
      </c>
    </row>
    <row r="50" spans="1:13" ht="12.75">
      <c r="A50" s="6" t="s">
        <v>15</v>
      </c>
      <c r="F50" s="11">
        <f>(1200)*1.202</f>
        <v>1442.3999999999999</v>
      </c>
      <c r="J50" s="20">
        <v>11</v>
      </c>
      <c r="K50" s="20" t="s">
        <v>154</v>
      </c>
      <c r="L50" s="23" t="s">
        <v>155</v>
      </c>
      <c r="M50" s="23">
        <f>5*13</f>
        <v>65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 t="s">
        <v>157</v>
      </c>
      <c r="L51" s="23" t="s">
        <v>139</v>
      </c>
      <c r="M51" s="23">
        <v>65.31</v>
      </c>
    </row>
    <row r="52" spans="1:13" ht="12.75">
      <c r="A52" s="10" t="s">
        <v>34</v>
      </c>
      <c r="D52" s="5"/>
      <c r="F52" s="33">
        <f>F49+F50+F51</f>
        <v>7224.0199999999995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1.92</v>
      </c>
      <c r="E54" t="s">
        <v>14</v>
      </c>
      <c r="F54" s="11">
        <f>E33*D54</f>
        <v>6085.248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6085.248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161506</v>
      </c>
      <c r="D58">
        <v>228935.4</v>
      </c>
      <c r="E58">
        <v>3169.4</v>
      </c>
      <c r="F58" s="36">
        <f>C58/D58*E58</f>
        <v>2235.901989818962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2174.861538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2016.1983132900002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600*1.202</f>
        <v>721.1999999999999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1799.41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0.23</v>
      </c>
      <c r="E65" t="s">
        <v>14</v>
      </c>
      <c r="F65" s="46">
        <f>B65*D65</f>
        <v>728.9620000000001</v>
      </c>
      <c r="J65" s="20"/>
      <c r="K65" s="20"/>
      <c r="L65" s="34" t="s">
        <v>65</v>
      </c>
      <c r="M65" s="35">
        <f>SUM(M40:M64)</f>
        <v>1799.41</v>
      </c>
    </row>
    <row r="66" spans="1:6" ht="12.75">
      <c r="A66" s="57" t="s">
        <v>79</v>
      </c>
      <c r="B66" s="57"/>
      <c r="C66" s="57"/>
      <c r="D66" s="58"/>
      <c r="E66" s="57"/>
      <c r="F66" s="58">
        <v>16870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26546.53384110896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0.21</v>
      </c>
      <c r="E70" t="s">
        <v>14</v>
      </c>
      <c r="F70" s="46">
        <f>B70*D70</f>
        <v>665.574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1.01</v>
      </c>
      <c r="E73" t="s">
        <v>14</v>
      </c>
      <c r="F73" s="11">
        <f>B73*D73</f>
        <v>3201.094</v>
      </c>
    </row>
    <row r="74" spans="1:6" ht="12.75">
      <c r="A74" s="10" t="s">
        <v>29</v>
      </c>
      <c r="F74" s="33">
        <f>F70+F73</f>
        <v>3866.668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2.4</v>
      </c>
      <c r="E77" t="s">
        <v>14</v>
      </c>
      <c r="F77" s="11">
        <f>B77*D77</f>
        <v>7606.5599999999995</v>
      </c>
    </row>
    <row r="78" spans="1:6" ht="12.75">
      <c r="A78" s="10" t="s">
        <v>32</v>
      </c>
      <c r="F78" s="33">
        <f>SUM(F77)</f>
        <v>7606.5599999999995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51329.02984110895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2977.083730784319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v>1329.9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55921.29357189327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42979</v>
      </c>
      <c r="C87" s="41">
        <v>-57902</v>
      </c>
      <c r="D87" s="44">
        <f>F44</f>
        <v>40193.69</v>
      </c>
      <c r="E87" s="44">
        <f>F85</f>
        <v>55921.29357189327</v>
      </c>
      <c r="F87" s="45">
        <f>C87+D87-E87</f>
        <v>-73629.60357189327</v>
      </c>
    </row>
    <row r="89" spans="1:6" ht="13.5" thickBot="1">
      <c r="A89" t="s">
        <v>111</v>
      </c>
      <c r="C89" s="53">
        <v>42979</v>
      </c>
      <c r="D89" s="8" t="s">
        <v>112</v>
      </c>
      <c r="E89" s="53">
        <v>43038</v>
      </c>
      <c r="F89" t="s">
        <v>113</v>
      </c>
    </row>
    <row r="90" spans="1:7" ht="13.5" thickBot="1">
      <c r="A90" t="s">
        <v>114</v>
      </c>
      <c r="F90" s="54">
        <f>E87</f>
        <v>55921.29357189327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2017-08-21T12:45:51Z</cp:lastPrinted>
  <dcterms:created xsi:type="dcterms:W3CDTF">2008-08-18T07:30:19Z</dcterms:created>
  <dcterms:modified xsi:type="dcterms:W3CDTF">2017-12-05T13:38:26Z</dcterms:modified>
  <cp:category/>
  <cp:version/>
  <cp:contentType/>
  <cp:contentStatus/>
</cp:coreProperties>
</file>