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<sst xmlns="http://schemas.openxmlformats.org/spreadsheetml/2006/main" count="168" uniqueCount="143">
  <si>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</si>
  <si>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</si>
  <si>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</si>
  <si>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</si>
  <si>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</si>
  <si>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</si>
  <si>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</si>
  <si>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</si>
  <si>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</si>
  <si>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</si>
  <si>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</si>
  <si>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</si>
  <si>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</si>
  <si>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</si>
  <si>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</si>
  <si>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</si>
  <si>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</si>
  <si>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</si>
  <si>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</si>
  <si>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</si>
  <si>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</si>
  <si>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</si>
  <si>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</si>
  <si>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</si>
  <si>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</si>
  <si>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</si>
  <si>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</si>
  <si>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</si>
  <si>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</si>
  <si>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</si>
  <si>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</si>
  <si>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</si>
  <si>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</si>
  <si>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</si>
  <si>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</si>
  <si>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</si>
  <si>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</si>
  <si>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</si>
  <si>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</si>
  <si>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</si>
  <si>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</si>
  <si>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</si>
  <si>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</si>
  <si>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</si>
  <si>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</si>
  <si>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</si>
  <si>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</si>
  <si>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</si>
  <si>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</si>
  <si>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</si>
  <si>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</si>
  <si>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</si>
  <si>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</si>
  <si>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</si>
  <si>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</si>
  <si>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</si>
  <si>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</si>
  <si>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</si>
  <si>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</si>
  <si>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</si>
  <si>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</si>
  <si>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</si>
  <si>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</si>
  <si>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</si>
  <si>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</si>
  <si>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</si>
  <si>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</si>
  <si>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</si>
  <si>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</si>
  <si>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</si>
  <si>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</si>
  <si>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</si>
  <si>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</si>
  <si>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</si>
  <si>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</si>
  <si>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</si>
  <si>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</si>
  <si>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</si>
  <si>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</si>
  <si>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</si>
  <si>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</si>
  <si>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</si>
  <si>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</si>
  <si>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</si>
  <si>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</si>
  <si>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</si>
  <si>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</si>
  <si>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</si>
  <si>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</si>
  <si>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</si>
  <si>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</si>
  <si>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</si>
  <si>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</si>
  <si>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</si>
  <si>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</si>
  <si>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</si>
  <si>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</si>
  <si>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</si>
  <si>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</si>
  <si>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</si>
  <si>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</si>
  <si>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</si>
  <si>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</si>
  <si>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</si>
  <si>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</si>
  <si>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</si>
  <si>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</si>
  <si>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</si>
  <si>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</si>
  <si>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</si>
  <si>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</si>
  <si>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</si>
  <si>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</si>
  <si>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</si>
  <si>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</si>
  <si>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</si>
  <si>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</si>
  <si>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</si>
  <si>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</si>
  <si>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</si>
  <si>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</si>
  <si>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</si>
  <si>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</si>
  <si>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</si>
  <si>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</si>
  <si>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</si>
  <si>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(Спарк,ростелеком.комстар, эр-телеком)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</si>
  <si>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</si>
  <si>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</si>
  <si>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</si>
  <si>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</si>
  <si>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</si>
  <si>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октября</t>
  </si>
  <si>
    <t>ост.на 01.11</t>
  </si>
  <si>
    <t>за   октябрь  2017 г.</t>
  </si>
  <si>
    <t>установка заглушки (1шт) кв.59</t>
  </si>
  <si>
    <t>заглушка 110</t>
  </si>
  <si>
    <t>1шт</t>
  </si>
  <si>
    <t>тройник 110</t>
  </si>
  <si>
    <t>патрубок 110</t>
  </si>
  <si>
    <t xml:space="preserve">смена ламп (13шт) </t>
  </si>
  <si>
    <t>лампа</t>
  </si>
  <si>
    <t>13шт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</si>
</sst>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8">
      <selection activeCell="F41" sqref="F41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10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128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15</v>
      </c>
      <c r="M17" s="46">
        <f t="shared" si="0"/>
        <v>2060.8289999999997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185.47461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16.85</v>
      </c>
      <c r="M20" s="33">
        <f>SUM(M6:M19)</f>
        <v>2314.99791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6">
        <v>1.12</v>
      </c>
      <c r="M24" s="32">
        <f>L24*114.3*1.202*1.15</f>
        <v>176.9565168</v>
      </c>
    </row>
    <row r="25" spans="1:13" ht="12.75">
      <c r="A25" t="s">
        <v>106</v>
      </c>
      <c r="J25" s="20">
        <v>2</v>
      </c>
      <c r="K25" s="20" t="s">
        <v>140</v>
      </c>
      <c r="L25" s="46">
        <f>0.13*7.1</f>
        <v>0.9229999999999999</v>
      </c>
      <c r="M25" s="32">
        <f aca="true" t="shared" si="1" ref="M25:M37">L25*114.3*1.202*1.15</f>
        <v>145.83112946999998</v>
      </c>
    </row>
    <row r="26" spans="1:13" ht="13.5" customHeight="1">
      <c r="A26" t="s">
        <v>107</v>
      </c>
      <c r="J26" s="20">
        <v>3</v>
      </c>
      <c r="K26" s="20"/>
      <c r="L26" s="46"/>
      <c r="M26" s="32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2.043</v>
      </c>
      <c r="M38" s="33">
        <f>SUM(M24:M37)</f>
        <v>322.78764627</v>
      </c>
    </row>
    <row r="39" spans="1:11" ht="12.75">
      <c r="A39" s="2" t="s">
        <v>6</v>
      </c>
      <c r="F39" s="11">
        <f>47877.12-1671.38</f>
        <v>46205.740000000005</v>
      </c>
      <c r="K39" s="1" t="s">
        <v>61</v>
      </c>
    </row>
    <row r="40" spans="1:13" ht="12.75">
      <c r="A40" t="s">
        <v>7</v>
      </c>
      <c r="F40" s="5">
        <f>39242.21</f>
        <v>39242.21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0.8492929666314184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126</v>
      </c>
      <c r="F42" s="5">
        <f>250+250+400+400</f>
        <v>1300</v>
      </c>
      <c r="J42" s="20">
        <v>1</v>
      </c>
      <c r="K42" s="20" t="s">
        <v>136</v>
      </c>
      <c r="L42" s="25" t="s">
        <v>137</v>
      </c>
      <c r="M42" s="25">
        <v>20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40542.21</v>
      </c>
      <c r="J43" s="20">
        <v>2</v>
      </c>
      <c r="K43" s="20" t="s">
        <v>138</v>
      </c>
      <c r="L43" s="25" t="s">
        <v>137</v>
      </c>
      <c r="M43" s="25">
        <v>110.62</v>
      </c>
    </row>
    <row r="44" spans="10:13" ht="12.75">
      <c r="J44" s="20">
        <v>3</v>
      </c>
      <c r="K44" s="20" t="s">
        <v>139</v>
      </c>
      <c r="L44" s="25" t="s">
        <v>137</v>
      </c>
      <c r="M44" s="25">
        <v>113</v>
      </c>
    </row>
    <row r="45" spans="2:13" ht="12.75">
      <c r="B45" s="1" t="s">
        <v>10</v>
      </c>
      <c r="C45" s="1"/>
      <c r="J45" s="20">
        <v>4</v>
      </c>
      <c r="K45" s="20" t="s">
        <v>141</v>
      </c>
      <c r="L45" s="25" t="s">
        <v>142</v>
      </c>
      <c r="M45" s="25">
        <f>13*14.46</f>
        <v>187.98000000000002</v>
      </c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v>5781.62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(2000+160)*1.202</f>
        <v>2596.3199999999997</v>
      </c>
      <c r="J49" s="20">
        <v>8</v>
      </c>
      <c r="K49" s="20"/>
      <c r="L49" s="25"/>
      <c r="M49" s="25"/>
    </row>
    <row r="50" spans="1:13" ht="12.75">
      <c r="A50" s="6" t="s">
        <v>82</v>
      </c>
      <c r="E50" s="5">
        <v>0</v>
      </c>
      <c r="F50" s="11">
        <f>E50*E32</f>
        <v>0</v>
      </c>
      <c r="J50" s="20">
        <v>9</v>
      </c>
      <c r="K50" s="56"/>
      <c r="L50" s="25"/>
      <c r="M50" s="25"/>
    </row>
    <row r="51" spans="1:13" ht="12.75">
      <c r="A51" s="4" t="s">
        <v>33</v>
      </c>
      <c r="F51" s="31">
        <f>F48+F49+F50</f>
        <v>8377.939999999999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C53" s="13"/>
      <c r="D53" s="45">
        <v>1.92</v>
      </c>
      <c r="E53" s="13" t="s">
        <v>14</v>
      </c>
      <c r="F53" s="11">
        <f>D53*E32</f>
        <v>5462.208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5462.208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1">
        <v>166992</v>
      </c>
      <c r="D57">
        <v>228935.4</v>
      </c>
      <c r="E57">
        <v>2844.9</v>
      </c>
      <c r="F57" s="34">
        <f>C57/D57*E57</f>
        <v>2075.1510723112287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2314.99791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431.6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0.22</v>
      </c>
      <c r="E64" t="s">
        <v>14</v>
      </c>
      <c r="F64" s="11">
        <f>B64*D64</f>
        <v>625.878</v>
      </c>
      <c r="J64" s="20">
        <v>23</v>
      </c>
      <c r="K64" s="20"/>
      <c r="L64" s="25"/>
      <c r="M64" s="25"/>
    </row>
    <row r="65" spans="1:13" ht="12.75">
      <c r="A65" t="s">
        <v>83</v>
      </c>
      <c r="D65" s="11"/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F66" s="31">
        <f>SUM(F57:F65)</f>
        <v>5447.626982311229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0.21</v>
      </c>
      <c r="E68" t="s">
        <v>14</v>
      </c>
      <c r="F68" s="11">
        <f>B68*D68</f>
        <v>597.429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431.6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1.15</v>
      </c>
      <c r="E71" t="s">
        <v>14</v>
      </c>
      <c r="F71" s="11">
        <f>B71*D71</f>
        <v>3271.6349999999998</v>
      </c>
    </row>
    <row r="72" spans="1:6" ht="12.75">
      <c r="A72" s="4" t="s">
        <v>29</v>
      </c>
      <c r="F72" s="31">
        <f>F68+F71</f>
        <v>3869.064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2.27</v>
      </c>
      <c r="E75" t="s">
        <v>14</v>
      </c>
      <c r="F75" s="11">
        <f>B75*D75</f>
        <v>6457.923000000001</v>
      </c>
    </row>
    <row r="76" spans="1:6" ht="12.75">
      <c r="A76" s="4" t="s">
        <v>31</v>
      </c>
      <c r="F76" s="31">
        <f>SUM(F75)</f>
        <v>6457.923000000001</v>
      </c>
    </row>
    <row r="77" spans="1:6" ht="12.75">
      <c r="A77" s="47" t="s">
        <v>77</v>
      </c>
      <c r="B77" s="48"/>
      <c r="C77" s="48"/>
      <c r="D77" s="49"/>
      <c r="E77" s="48"/>
      <c r="F77" s="50">
        <f>D77*E32</f>
        <v>0</v>
      </c>
    </row>
    <row r="78" spans="1:6" ht="12.75">
      <c r="A78" s="1" t="s">
        <v>32</v>
      </c>
      <c r="B78" s="1"/>
      <c r="F78" s="31">
        <f>F51+F55+F66+F72+F76+F77</f>
        <v>29614.761982311225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888.4428594693368</v>
      </c>
    </row>
    <row r="80" spans="1:6" ht="12.75">
      <c r="A80" s="1"/>
      <c r="B80" s="35" t="s">
        <v>129</v>
      </c>
      <c r="C80" s="35"/>
      <c r="D80" s="1"/>
      <c r="E80" s="57"/>
      <c r="F80" s="58">
        <v>1610.22</v>
      </c>
    </row>
    <row r="81" spans="1:6" ht="12.75">
      <c r="A81" s="1"/>
      <c r="B81" s="35" t="s">
        <v>130</v>
      </c>
      <c r="C81" s="35"/>
      <c r="D81" s="1"/>
      <c r="E81" s="57"/>
      <c r="F81" s="58">
        <v>429.86</v>
      </c>
    </row>
    <row r="82" spans="1:6" ht="12.75">
      <c r="A82" s="1"/>
      <c r="B82" s="35" t="s">
        <v>131</v>
      </c>
      <c r="C82" s="35"/>
      <c r="D82" s="1"/>
      <c r="E82" s="57"/>
      <c r="F82" s="58">
        <v>2806.25</v>
      </c>
    </row>
    <row r="83" spans="1:6" ht="15">
      <c r="A83" s="12" t="s">
        <v>34</v>
      </c>
      <c r="B83" s="12"/>
      <c r="C83" s="44"/>
      <c r="D83" s="44"/>
      <c r="E83" s="44"/>
      <c r="F83" s="41">
        <f>F78+F79+F80+F81+F82</f>
        <v>35349.534841780565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133</v>
      </c>
      <c r="I84" s="7"/>
    </row>
    <row r="85" spans="1:6" ht="12.75">
      <c r="A85" s="13"/>
      <c r="B85" s="38">
        <v>43009</v>
      </c>
      <c r="C85" s="39">
        <v>-704798</v>
      </c>
      <c r="D85" s="42">
        <f>F43</f>
        <v>40542.21</v>
      </c>
      <c r="E85" s="42">
        <f>F83</f>
        <v>35349.534841780565</v>
      </c>
      <c r="F85" s="43">
        <f>C85+D85-E85</f>
        <v>-699605.3248417806</v>
      </c>
    </row>
    <row r="87" spans="1:6" ht="13.5" thickBot="1">
      <c r="A87" t="s">
        <v>111</v>
      </c>
      <c r="C87" s="53">
        <v>43009</v>
      </c>
      <c r="D87" s="8" t="s">
        <v>112</v>
      </c>
      <c r="E87" s="53">
        <v>43069</v>
      </c>
      <c r="F87" t="s">
        <v>113</v>
      </c>
    </row>
    <row r="88" spans="1:7" ht="13.5" thickBot="1">
      <c r="A88" t="s">
        <v>114</v>
      </c>
      <c r="F88" s="54">
        <f>E85</f>
        <v>35349.534841780565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2017-08-21T12:53:26Z</cp:lastPrinted>
  <dcterms:created xsi:type="dcterms:W3CDTF">2008-08-18T07:30:19Z</dcterms:created>
  <dcterms:modified xsi:type="dcterms:W3CDTF">2018-01-24T07:25:46Z</dcterms:modified>
  <cp:category/>
  <cp:version/>
  <cp:contentType/>
  <cp:contentStatus/>
</cp:coreProperties>
</file>