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<sst xmlns="http://schemas.openxmlformats.org/spreadsheetml/2006/main" count="175" uniqueCount="150">
  <si>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</si>
  <si>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</si>
  <si>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</si>
  <si>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</si>
  <si>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</si>
  <si>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</si>
  <si>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</si>
  <si>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</si>
  <si>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</si>
  <si>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</si>
  <si>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</si>
  <si>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</si>
  <si>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</si>
  <si>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</si>
  <si>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</si>
  <si>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</si>
  <si>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</si>
  <si>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</si>
  <si>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</si>
  <si>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</si>
  <si>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</si>
  <si>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</si>
  <si>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</si>
  <si>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</si>
  <si>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</si>
  <si>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</si>
  <si>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</si>
  <si>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</si>
  <si>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</si>
  <si>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</si>
  <si>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</si>
  <si>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</si>
  <si>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</si>
  <si>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</si>
  <si>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</si>
  <si>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</si>
  <si>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</si>
  <si>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</si>
  <si>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</si>
  <si>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</si>
  <si>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</si>
  <si>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</si>
  <si>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</si>
  <si>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</si>
  <si>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</si>
  <si>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</si>
  <si>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</si>
  <si>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</si>
  <si>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</si>
  <si>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</si>
  <si>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</si>
  <si>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</si>
  <si>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</si>
  <si>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</si>
  <si>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</si>
  <si>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</si>
  <si>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</si>
  <si>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</si>
  <si>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</si>
  <si>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</si>
  <si>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</si>
  <si>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</si>
  <si>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</si>
  <si>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</si>
  <si>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</si>
  <si>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</si>
  <si>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</si>
  <si>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</si>
  <si>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</si>
  <si>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</si>
  <si>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</si>
  <si>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</si>
  <si>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</si>
  <si>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</si>
  <si>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</si>
  <si>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</si>
  <si>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</si>
  <si>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</si>
  <si>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</si>
  <si>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</si>
  <si>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</si>
  <si>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</si>
  <si>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</si>
  <si>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</si>
  <si>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</si>
  <si>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</si>
  <si>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</si>
  <si>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</si>
  <si>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</si>
  <si>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</si>
  <si>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</si>
  <si>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</si>
  <si>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</si>
  <si>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</si>
  <si>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</si>
  <si>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</si>
  <si>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</si>
  <si>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</si>
  <si>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</si>
  <si>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</si>
  <si>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</si>
  <si>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</si>
  <si>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</si>
  <si>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</si>
  <si>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</si>
  <si>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</si>
  <si>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</si>
  <si>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</si>
  <si>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</si>
  <si>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</si>
  <si>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</si>
  <si>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</si>
  <si>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</si>
  <si>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</si>
  <si>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</si>
  <si>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</si>
  <si>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</si>
  <si>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</si>
  <si>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</si>
  <si>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</si>
  <si>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</si>
  <si>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</si>
  <si>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</si>
  <si>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</si>
  <si>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</si>
  <si>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</si>
  <si>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</si>
  <si>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</si>
  <si>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(интер-телеком,ростелеком,комстар)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</si>
  <si>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</si>
  <si>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</si>
  <si>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</si>
  <si>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</si>
  <si>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</si>
  <si>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>заглушка</t>
  </si>
  <si>
    <t>2шт</t>
  </si>
  <si>
    <t>отвод 50</t>
  </si>
  <si>
    <t>6шт</t>
  </si>
  <si>
    <t>установка заглушки (2шт) т.п.</t>
  </si>
  <si>
    <t>покраска бордюров</t>
  </si>
  <si>
    <t>известь</t>
  </si>
  <si>
    <t>15кг</t>
  </si>
  <si>
    <t>смена эл. Провода (36мп) п-д3</t>
  </si>
  <si>
    <t>провод</t>
  </si>
  <si>
    <t>36мп</t>
  </si>
  <si>
    <t>азс 16</t>
  </si>
  <si>
    <t>1шт</t>
  </si>
  <si>
    <t>дин рейка</t>
  </si>
  <si>
    <t>смена патрона  (1шт) п-д3</t>
  </si>
  <si>
    <t>патрон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</si>
</sst>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80" zoomScaleNormal="80" zoomScalePageLayoutView="0" workbookViewId="0" topLeftCell="A7">
      <selection activeCell="M45" sqref="M45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4</v>
      </c>
      <c r="K2" s="5" t="s">
        <v>133</v>
      </c>
    </row>
    <row r="3" spans="1:13" ht="12.75">
      <c r="A3" t="s">
        <v>87</v>
      </c>
      <c r="J3" s="14" t="s">
        <v>35</v>
      </c>
      <c r="K3" s="60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3">
        <f>L6*114.3*1.202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3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3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3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3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2.91</v>
      </c>
      <c r="M11" s="53">
        <f t="shared" si="0"/>
        <v>399.800826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3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3">
        <f t="shared" si="0"/>
        <v>21.982176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3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3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3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3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3">
        <f t="shared" si="0"/>
        <v>148.379688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3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4.65</v>
      </c>
      <c r="M20" s="33">
        <f>SUM(M6:M19)</f>
        <v>638.8569899999999</v>
      </c>
    </row>
    <row r="21" spans="1:11" ht="12.75">
      <c r="A21" t="s">
        <v>129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25">
        <f>2*1.12</f>
        <v>2.24</v>
      </c>
      <c r="M24" s="32">
        <f aca="true" t="shared" si="1" ref="M24:M33">L24*114.3*1.202*1.15</f>
        <v>353.9130336</v>
      </c>
    </row>
    <row r="25" spans="1:13" ht="12.75">
      <c r="A25" t="s">
        <v>107</v>
      </c>
      <c r="J25" s="20">
        <v>2</v>
      </c>
      <c r="K25" s="20" t="s">
        <v>139</v>
      </c>
      <c r="L25" s="53">
        <v>3.15</v>
      </c>
      <c r="M25" s="32">
        <f t="shared" si="1"/>
        <v>497.6902034999999</v>
      </c>
    </row>
    <row r="26" spans="1:13" ht="12.75">
      <c r="A26" t="s">
        <v>108</v>
      </c>
      <c r="J26" s="20">
        <v>3</v>
      </c>
      <c r="K26" s="20" t="s">
        <v>142</v>
      </c>
      <c r="L26" s="53">
        <f>0.36*19</f>
        <v>6.84</v>
      </c>
      <c r="M26" s="32">
        <f t="shared" si="1"/>
        <v>1080.6987276</v>
      </c>
    </row>
    <row r="27" spans="1:13" ht="12.75">
      <c r="A27" s="57" t="s">
        <v>109</v>
      </c>
      <c r="B27" s="57"/>
      <c r="C27" s="57"/>
      <c r="D27" s="57"/>
      <c r="E27" s="57"/>
      <c r="F27" s="57"/>
      <c r="G27" s="57"/>
      <c r="H27" s="57"/>
      <c r="J27" s="20">
        <v>4</v>
      </c>
      <c r="K27" s="20" t="s">
        <v>148</v>
      </c>
      <c r="L27" s="53">
        <f>0.01*24.1</f>
        <v>0.24100000000000002</v>
      </c>
      <c r="M27" s="32">
        <f t="shared" si="1"/>
        <v>38.07725049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12.471</v>
      </c>
      <c r="M34" s="33">
        <f>SUM(M24:M33)</f>
        <v>1970.37921519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134</v>
      </c>
      <c r="L38" s="25" t="s">
        <v>135</v>
      </c>
      <c r="M38" s="25">
        <f>2*8.5</f>
        <v>17</v>
      </c>
    </row>
    <row r="39" spans="10:13" ht="12.75">
      <c r="J39" s="20">
        <v>2</v>
      </c>
      <c r="K39" s="20" t="s">
        <v>136</v>
      </c>
      <c r="L39" s="25" t="s">
        <v>137</v>
      </c>
      <c r="M39" s="25">
        <f>6*20.95</f>
        <v>125.69999999999999</v>
      </c>
    </row>
    <row r="40" spans="1:13" ht="12.75">
      <c r="A40" s="2" t="s">
        <v>6</v>
      </c>
      <c r="F40" s="11">
        <v>21247.4</v>
      </c>
      <c r="J40" s="20">
        <v>3</v>
      </c>
      <c r="K40" s="20" t="s">
        <v>140</v>
      </c>
      <c r="L40" s="25" t="s">
        <v>141</v>
      </c>
      <c r="M40" s="25">
        <v>192</v>
      </c>
    </row>
    <row r="41" spans="1:13" ht="12.75">
      <c r="A41" t="s">
        <v>7</v>
      </c>
      <c r="F41" s="5">
        <v>18339.18</v>
      </c>
      <c r="J41" s="20">
        <v>4</v>
      </c>
      <c r="K41" s="20" t="s">
        <v>143</v>
      </c>
      <c r="L41" s="25" t="s">
        <v>144</v>
      </c>
      <c r="M41" s="25">
        <f>36*7.88</f>
        <v>283.68</v>
      </c>
    </row>
    <row r="42" spans="2:13" ht="12.75">
      <c r="B42" t="s">
        <v>8</v>
      </c>
      <c r="F42" s="9">
        <f>F41/F40</f>
        <v>0.8631258412794035</v>
      </c>
      <c r="J42" s="20">
        <v>5</v>
      </c>
      <c r="K42" s="20" t="s">
        <v>145</v>
      </c>
      <c r="L42" s="25" t="s">
        <v>146</v>
      </c>
      <c r="M42" s="25">
        <v>110</v>
      </c>
    </row>
    <row r="43" spans="1:13" ht="12.75">
      <c r="A43" t="s">
        <v>128</v>
      </c>
      <c r="F43" s="5">
        <f>400+400+250</f>
        <v>1050</v>
      </c>
      <c r="J43" s="20">
        <v>6</v>
      </c>
      <c r="K43" s="20" t="s">
        <v>147</v>
      </c>
      <c r="L43" s="25" t="s">
        <v>146</v>
      </c>
      <c r="M43" s="25">
        <v>36.72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19389.18</v>
      </c>
      <c r="J44" s="20">
        <v>7</v>
      </c>
      <c r="K44" s="20" t="s">
        <v>149</v>
      </c>
      <c r="L44" s="25" t="s">
        <v>146</v>
      </c>
      <c r="M44" s="25">
        <v>17.7</v>
      </c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/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25"/>
      <c r="M48" s="25"/>
    </row>
    <row r="49" spans="1:13" ht="12.75">
      <c r="A49" t="s">
        <v>12</v>
      </c>
      <c r="F49" s="11">
        <v>2012.14</v>
      </c>
      <c r="J49" s="20"/>
      <c r="K49" s="20"/>
      <c r="L49" s="25"/>
      <c r="M49" s="25"/>
    </row>
    <row r="50" spans="1:13" ht="12.75">
      <c r="A50" s="6" t="s">
        <v>15</v>
      </c>
      <c r="D50" s="51"/>
      <c r="F50" s="52">
        <v>0</v>
      </c>
      <c r="J50" s="20"/>
      <c r="K50" s="20"/>
      <c r="L50" s="25"/>
      <c r="M50" s="25"/>
    </row>
    <row r="51" spans="1:13" ht="12.75">
      <c r="A51" s="6" t="s">
        <v>84</v>
      </c>
      <c r="E51" s="5">
        <v>0</v>
      </c>
      <c r="F51" s="11">
        <f>E51*E33</f>
        <v>0</v>
      </c>
      <c r="J51" s="20"/>
      <c r="K51" s="20"/>
      <c r="L51" s="25"/>
      <c r="M51" s="25"/>
    </row>
    <row r="52" spans="1:13" ht="12.75">
      <c r="A52" s="4" t="s">
        <v>33</v>
      </c>
      <c r="F52" s="31">
        <f>F49+F50+F51</f>
        <v>2012.14</v>
      </c>
      <c r="J52" s="20"/>
      <c r="K52" s="20"/>
      <c r="L52" s="25"/>
      <c r="M52" s="25"/>
    </row>
    <row r="53" spans="1:13" ht="12.75">
      <c r="A53" s="4" t="s">
        <v>16</v>
      </c>
      <c r="J53" s="20"/>
      <c r="K53" s="20"/>
      <c r="L53" s="25"/>
      <c r="M53" s="25"/>
    </row>
    <row r="54" spans="1:13" ht="12.75">
      <c r="A54" t="s">
        <v>74</v>
      </c>
      <c r="C54" s="13"/>
      <c r="D54" s="44">
        <v>1.89</v>
      </c>
      <c r="E54" s="13" t="s">
        <v>14</v>
      </c>
      <c r="F54" s="11">
        <f>E33*D54</f>
        <v>2899.4489999999996</v>
      </c>
      <c r="J54" s="20"/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64</v>
      </c>
      <c r="M55" s="33">
        <f>SUM(M38:M54)</f>
        <v>782.8000000000001</v>
      </c>
    </row>
    <row r="56" spans="1:6" ht="12.75">
      <c r="A56" s="54" t="s">
        <v>83</v>
      </c>
      <c r="B56" s="54"/>
      <c r="C56" s="54"/>
      <c r="D56" s="55"/>
      <c r="E56" s="54"/>
      <c r="F56" s="56">
        <v>0</v>
      </c>
    </row>
    <row r="57" spans="1:6" ht="12.75">
      <c r="A57" s="4" t="s">
        <v>17</v>
      </c>
      <c r="B57" s="10"/>
      <c r="C57" s="10"/>
      <c r="F57" s="31">
        <f>SUM(F54:F56)</f>
        <v>2899.4489999999996</v>
      </c>
    </row>
    <row r="58" spans="1:2" ht="12.75">
      <c r="A58" s="4" t="s">
        <v>18</v>
      </c>
      <c r="B58" s="4"/>
    </row>
    <row r="59" spans="1:6" ht="12.75">
      <c r="A59" t="s">
        <v>19</v>
      </c>
      <c r="C59" s="54">
        <v>161163</v>
      </c>
      <c r="D59">
        <v>228935.4</v>
      </c>
      <c r="E59">
        <v>1534.1</v>
      </c>
      <c r="F59" s="34">
        <f>C59/D59*E59</f>
        <v>1079.9559976307726</v>
      </c>
    </row>
    <row r="60" spans="1:6" ht="12.75">
      <c r="A60" t="s">
        <v>20</v>
      </c>
      <c r="F60" s="34">
        <f>M20</f>
        <v>638.8569899999999</v>
      </c>
    </row>
    <row r="61" spans="1:6" ht="12.75">
      <c r="A61" t="s">
        <v>21</v>
      </c>
      <c r="F61" s="11">
        <f>M34</f>
        <v>1970.37921519</v>
      </c>
    </row>
    <row r="62" spans="1:6" ht="12.75">
      <c r="A62" t="s">
        <v>71</v>
      </c>
      <c r="F62" s="5">
        <v>0</v>
      </c>
    </row>
    <row r="63" spans="1:6" ht="12.75">
      <c r="A63" t="s">
        <v>22</v>
      </c>
      <c r="F63" s="11">
        <f>M55</f>
        <v>782.8000000000001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0.44</v>
      </c>
      <c r="E66" s="45" t="s">
        <v>14</v>
      </c>
      <c r="F66" s="46">
        <f>B66*D66</f>
        <v>675.004</v>
      </c>
    </row>
    <row r="67" spans="1:6" ht="12.75">
      <c r="A67" s="54" t="s">
        <v>75</v>
      </c>
      <c r="B67" s="54"/>
      <c r="C67" s="54"/>
      <c r="D67" s="56"/>
      <c r="E67" s="54"/>
      <c r="F67" s="56">
        <v>0</v>
      </c>
    </row>
    <row r="68" spans="1:6" ht="12.75">
      <c r="A68" s="45" t="s">
        <v>85</v>
      </c>
      <c r="B68" s="45"/>
      <c r="C68" s="45"/>
      <c r="D68" s="46">
        <v>0</v>
      </c>
      <c r="E68" s="45"/>
      <c r="F68" s="46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5146.996202820773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0.25</v>
      </c>
      <c r="E71" t="s">
        <v>14</v>
      </c>
      <c r="F71" s="11">
        <f>B71*D71</f>
        <v>383.525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1.12</v>
      </c>
      <c r="E74" t="s">
        <v>14</v>
      </c>
      <c r="F74" s="11">
        <f>B74*D74</f>
        <v>1718.192</v>
      </c>
    </row>
    <row r="75" spans="1:6" ht="12.75">
      <c r="A75" s="4" t="s">
        <v>29</v>
      </c>
      <c r="F75" s="31">
        <f>F71+F74</f>
        <v>2101.717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1.82</v>
      </c>
      <c r="E78" t="s">
        <v>14</v>
      </c>
      <c r="F78" s="11">
        <f>B78*D78</f>
        <v>2792.062</v>
      </c>
    </row>
    <row r="79" spans="1:6" ht="12.75">
      <c r="A79" s="4" t="s">
        <v>31</v>
      </c>
      <c r="F79" s="31">
        <f>SUM(F78)</f>
        <v>2792.062</v>
      </c>
    </row>
    <row r="80" spans="1:6" ht="12.75">
      <c r="A80" s="47" t="s">
        <v>78</v>
      </c>
      <c r="B80" s="45"/>
      <c r="C80" s="45"/>
      <c r="D80" s="50">
        <v>0</v>
      </c>
      <c r="E80" s="45"/>
      <c r="F80" s="49">
        <f>D80*E33</f>
        <v>0</v>
      </c>
    </row>
    <row r="81" spans="1:9" ht="12.75">
      <c r="A81" s="1" t="s">
        <v>32</v>
      </c>
      <c r="B81" s="1"/>
      <c r="F81" s="31">
        <f>F52+F57+F69+F75+F79+F80</f>
        <v>14952.364202820774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867.2371237636048</v>
      </c>
    </row>
    <row r="83" spans="1:6" ht="15">
      <c r="A83" s="12" t="s">
        <v>34</v>
      </c>
      <c r="B83" s="12"/>
      <c r="C83" s="12"/>
      <c r="D83" s="12"/>
      <c r="E83" s="12"/>
      <c r="F83" s="41">
        <f>F81+F82</f>
        <v>15819.60132658438</v>
      </c>
    </row>
    <row r="84" spans="2:6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131</v>
      </c>
    </row>
    <row r="85" spans="1:6" ht="12.75">
      <c r="A85" s="13"/>
      <c r="B85" s="38">
        <v>42826</v>
      </c>
      <c r="C85" s="39">
        <v>-194456</v>
      </c>
      <c r="D85" s="42">
        <f>F44</f>
        <v>19389.18</v>
      </c>
      <c r="E85" s="42">
        <f>F83</f>
        <v>15819.60132658438</v>
      </c>
      <c r="F85" s="43">
        <f>C85+D85-E85</f>
        <v>-190886.4213265844</v>
      </c>
    </row>
    <row r="87" spans="1:6" ht="13.5" thickBot="1">
      <c r="A87" t="s">
        <v>113</v>
      </c>
      <c r="C87" s="58">
        <v>42826</v>
      </c>
      <c r="D87" s="8" t="s">
        <v>114</v>
      </c>
      <c r="E87" s="58">
        <v>42855</v>
      </c>
      <c r="F87" t="s">
        <v>115</v>
      </c>
    </row>
    <row r="88" spans="1:7" ht="13.5" thickBot="1">
      <c r="A88" t="s">
        <v>116</v>
      </c>
      <c r="F88" s="59">
        <f>E85</f>
        <v>15819.60132658438</v>
      </c>
      <c r="G88" t="s">
        <v>14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5" ht="12.75">
      <c r="A95" t="s">
        <v>123</v>
      </c>
    </row>
    <row r="97" ht="12.75">
      <c r="B97" t="s">
        <v>124</v>
      </c>
    </row>
    <row r="99" ht="12.75">
      <c r="A99" t="s">
        <v>125</v>
      </c>
    </row>
    <row r="102" ht="12.75">
      <c r="A102" t="s">
        <v>126</v>
      </c>
    </row>
    <row r="105" spans="1:8" ht="12.75">
      <c r="A105" t="s">
        <v>127</v>
      </c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2017-06-01T14:03:36Z</cp:lastPrinted>
  <dcterms:created xsi:type="dcterms:W3CDTF">2008-08-18T07:30:19Z</dcterms:created>
  <dcterms:modified xsi:type="dcterms:W3CDTF">2017-06-21T10:19:13Z</dcterms:modified>
  <cp:category/>
  <cp:version/>
  <cp:contentType/>
  <cp:contentStatus/>
</cp:coreProperties>
</file>