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<sst xmlns="http://schemas.openxmlformats.org/spreadsheetml/2006/main" count="162" uniqueCount="139">
  <si>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</si>
  <si>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</si>
  <si>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</si>
  <si>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</si>
  <si>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</si>
  <si>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</si>
  <si>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</si>
  <si>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</si>
  <si>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</si>
  <si>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</si>
  <si>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</si>
  <si>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</si>
  <si>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</si>
  <si>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</si>
  <si>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</si>
  <si>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</si>
  <si>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</si>
  <si>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</si>
  <si>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</si>
  <si>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</si>
  <si>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</si>
  <si>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</si>
  <si>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</si>
  <si>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</si>
  <si>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</si>
  <si>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</si>
  <si>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</si>
  <si>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</si>
  <si>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</si>
  <si>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</si>
  <si>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</si>
  <si>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</si>
  <si>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</si>
  <si>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</si>
  <si>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</si>
  <si>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</si>
  <si>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</si>
  <si>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</si>
  <si>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</si>
  <si>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</si>
  <si>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</si>
  <si>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</si>
  <si>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</si>
  <si>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</si>
  <si>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</si>
  <si>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</si>
  <si>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</si>
  <si>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</si>
  <si>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</si>
  <si>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</si>
  <si>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</si>
  <si>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</si>
  <si>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</si>
  <si>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</si>
  <si>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</si>
  <si>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</si>
  <si>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</si>
  <si>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</si>
  <si>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</si>
  <si>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</si>
  <si>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</si>
  <si>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</si>
  <si>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</si>
  <si>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</si>
  <si>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</si>
  <si>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</si>
  <si>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</si>
  <si>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</si>
  <si>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</si>
  <si>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</si>
  <si>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</si>
  <si>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</si>
  <si>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</si>
  <si>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</si>
  <si>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</si>
  <si>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</si>
  <si>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</si>
  <si>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</si>
  <si>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</si>
  <si>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</si>
  <si>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</si>
  <si>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</si>
  <si>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</si>
  <si>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</si>
  <si>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</si>
  <si>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</si>
  <si>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</si>
  <si>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</si>
  <si>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</si>
  <si>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</si>
  <si>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</si>
  <si>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</si>
  <si>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</si>
  <si>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</si>
  <si>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</si>
  <si>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</si>
  <si>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</si>
  <si>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</si>
  <si>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</si>
  <si>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</si>
  <si>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</si>
  <si>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</si>
  <si>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</si>
  <si>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</si>
  <si>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</si>
  <si>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</si>
  <si>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</si>
  <si>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</si>
  <si>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</si>
  <si>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</si>
  <si>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</si>
  <si>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</si>
  <si>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</si>
  <si>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</si>
  <si>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</si>
  <si>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</si>
  <si>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</si>
  <si>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</si>
  <si>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</si>
  <si>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</si>
  <si>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</si>
  <si>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</si>
  <si>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</si>
  <si>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</si>
  <si>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</si>
  <si>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</si>
  <si>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</si>
  <si>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1.2 Арендаторы (комстар)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</si>
  <si>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</si>
  <si>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</si>
  <si>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</si>
  <si>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</si>
  <si>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</si>
  <si>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августа</t>
  </si>
  <si>
    <t>за   август 2017 г.</t>
  </si>
  <si>
    <t>ост.на 01.09</t>
  </si>
  <si>
    <t>31.09.2017</t>
  </si>
  <si>
    <t>1,5</t>
  </si>
  <si>
    <t xml:space="preserve">прочистка канализации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</si>
</sst>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">
      <selection activeCell="K24" sqref="K24:L24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8</v>
      </c>
      <c r="K2" s="5" t="s">
        <v>134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129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89</v>
      </c>
      <c r="C7" s="1" t="s">
        <v>90</v>
      </c>
      <c r="D7" s="1"/>
      <c r="E7" s="1" t="s">
        <v>126</v>
      </c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51" t="s">
        <v>137</v>
      </c>
      <c r="M16" s="46">
        <f t="shared" si="0"/>
        <v>206.08289999999997</v>
      </c>
    </row>
    <row r="17" spans="5:13" ht="12.75">
      <c r="E17" t="s">
        <v>99</v>
      </c>
      <c r="J17" s="15" t="s">
        <v>53</v>
      </c>
      <c r="K17" s="26" t="s">
        <v>82</v>
      </c>
      <c r="L17" s="21"/>
      <c r="M17" s="46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0.5</v>
      </c>
      <c r="M20" s="34">
        <f>SUM(M6:M19)</f>
        <v>274.7772</v>
      </c>
    </row>
    <row r="21" spans="1:11" ht="12.75">
      <c r="A21" t="s">
        <v>128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138</v>
      </c>
      <c r="L24" s="25">
        <v>4.83</v>
      </c>
      <c r="M24" s="33">
        <f aca="true" t="shared" si="1" ref="M24:M31">L24*114.3*1.202*1.15</f>
        <v>763.1249786999998</v>
      </c>
    </row>
    <row r="25" spans="1:13" ht="12.75">
      <c r="A25" t="s">
        <v>106</v>
      </c>
      <c r="J25" s="20">
        <v>2</v>
      </c>
      <c r="K25" s="20"/>
      <c r="L25" s="25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4.83</v>
      </c>
      <c r="M32" s="34">
        <f>SUM(M24:M31)</f>
        <v>763.1249786999998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/>
      <c r="L36" s="23"/>
      <c r="M36" s="23"/>
    </row>
    <row r="37" spans="10:13" ht="12.75">
      <c r="J37" s="23">
        <v>2</v>
      </c>
      <c r="K37" s="44"/>
      <c r="L37" s="23"/>
      <c r="M37" s="23"/>
    </row>
    <row r="38" spans="2:13" ht="12.75">
      <c r="B38" s="1" t="s">
        <v>5</v>
      </c>
      <c r="C38" s="1"/>
      <c r="J38" s="23">
        <v>3</v>
      </c>
      <c r="K38" s="44"/>
      <c r="L38" s="23"/>
      <c r="M38" s="23"/>
    </row>
    <row r="39" spans="10:13" ht="12.75">
      <c r="J39" s="23">
        <v>4</v>
      </c>
      <c r="K39" s="44"/>
      <c r="L39" s="23"/>
      <c r="M39" s="23"/>
    </row>
    <row r="40" spans="1:13" ht="12.75">
      <c r="A40" s="2" t="s">
        <v>6</v>
      </c>
      <c r="F40" s="11">
        <f>22866.65+-530.23</f>
        <v>22336.420000000002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f>22937.25</f>
        <v>22937.25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1.0268991181218834</v>
      </c>
      <c r="J42" s="23">
        <v>7</v>
      </c>
      <c r="K42" s="44"/>
      <c r="L42" s="23"/>
      <c r="M42" s="23"/>
    </row>
    <row r="43" spans="1:13" ht="12.75">
      <c r="A43" t="s">
        <v>127</v>
      </c>
      <c r="F43" s="5">
        <f>250</f>
        <v>250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23187.25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v>5781.62</v>
      </c>
      <c r="J49" s="25">
        <v>14</v>
      </c>
      <c r="K49" s="45"/>
      <c r="L49" s="25"/>
      <c r="M49" s="25"/>
    </row>
    <row r="50" spans="1:13" ht="12.75">
      <c r="A50" s="6" t="s">
        <v>79</v>
      </c>
      <c r="F50" s="5">
        <f>(800+100)*1.202</f>
        <v>1081.8</v>
      </c>
      <c r="J50" s="25">
        <v>15</v>
      </c>
      <c r="K50" s="45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6863.42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1.92</v>
      </c>
      <c r="E54" t="s">
        <v>14</v>
      </c>
      <c r="F54" s="11">
        <f>E33*D54</f>
        <v>3021.312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0.4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0</v>
      </c>
    </row>
    <row r="56" spans="1:6" ht="12.75">
      <c r="A56" s="4" t="s">
        <v>16</v>
      </c>
      <c r="B56" s="10"/>
      <c r="C56" s="10"/>
      <c r="F56" s="32">
        <f>SUM(F54:F55)</f>
        <v>3021.312</v>
      </c>
    </row>
    <row r="57" spans="1:2" ht="12.75">
      <c r="A57" s="4" t="s">
        <v>17</v>
      </c>
      <c r="B57" s="4"/>
    </row>
    <row r="58" spans="1:6" ht="12.75">
      <c r="A58" t="s">
        <v>18</v>
      </c>
      <c r="C58" s="53">
        <v>167335</v>
      </c>
      <c r="D58">
        <v>228935.4</v>
      </c>
      <c r="E58">
        <v>1537.6</v>
      </c>
      <c r="F58" s="35">
        <f>C58/D58*E58</f>
        <v>1123.8729178624187</v>
      </c>
    </row>
    <row r="59" spans="1:6" ht="12.75">
      <c r="A59" t="s">
        <v>19</v>
      </c>
      <c r="F59" s="35">
        <f>M20</f>
        <v>274.7772</v>
      </c>
    </row>
    <row r="60" spans="1:6" ht="12.75">
      <c r="A60" t="s">
        <v>20</v>
      </c>
      <c r="F60" s="11">
        <f>M32</f>
        <v>763.1249786999998</v>
      </c>
    </row>
    <row r="61" spans="1:6" ht="12.75">
      <c r="A61" t="s">
        <v>71</v>
      </c>
      <c r="F61" s="5">
        <v>0</v>
      </c>
    </row>
    <row r="62" spans="1:6" ht="12.75">
      <c r="A62" t="s">
        <v>21</v>
      </c>
      <c r="F62" s="11">
        <f>M55</f>
        <v>0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0.37</v>
      </c>
      <c r="E65" t="s">
        <v>14</v>
      </c>
      <c r="F65" s="11">
        <f>B65*D65</f>
        <v>582.232</v>
      </c>
    </row>
    <row r="66" spans="1:6" ht="12.75">
      <c r="A66" s="48" t="s">
        <v>74</v>
      </c>
      <c r="B66" s="48"/>
      <c r="C66" s="48"/>
      <c r="D66" s="52"/>
      <c r="E66" s="48"/>
      <c r="F66" s="52">
        <v>0</v>
      </c>
    </row>
    <row r="67" spans="1:6" ht="12.75">
      <c r="A67" s="48" t="s">
        <v>84</v>
      </c>
      <c r="B67" s="48"/>
      <c r="C67" s="48"/>
      <c r="D67" s="52">
        <v>0</v>
      </c>
      <c r="E67" s="48"/>
      <c r="F67" s="52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2744.0070965624186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</v>
      </c>
      <c r="E70" t="s">
        <v>14</v>
      </c>
      <c r="F70" s="11">
        <f>B70*D70</f>
        <v>314.72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0.97</v>
      </c>
      <c r="E73" t="s">
        <v>14</v>
      </c>
      <c r="F73" s="11">
        <f>B73*D73</f>
        <v>1526.3919999999998</v>
      </c>
    </row>
    <row r="74" spans="1:6" ht="12.75">
      <c r="A74" s="4" t="s">
        <v>28</v>
      </c>
      <c r="F74" s="32">
        <f>F70+F73</f>
        <v>1841.1119999999999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2.1</v>
      </c>
      <c r="E77" t="s">
        <v>14</v>
      </c>
      <c r="F77" s="11">
        <f>B77*D77</f>
        <v>3304.56</v>
      </c>
    </row>
    <row r="78" spans="1:6" ht="12.75">
      <c r="A78" s="4" t="s">
        <v>31</v>
      </c>
      <c r="F78" s="32">
        <f>SUM(F77)</f>
        <v>3304.56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D79*E33</f>
        <v>0</v>
      </c>
    </row>
    <row r="80" spans="1:8" ht="12.75">
      <c r="A80" s="1" t="s">
        <v>32</v>
      </c>
      <c r="B80" s="1"/>
      <c r="F80" s="32">
        <f>F52+F56+F68+F74+F78+F79</f>
        <v>17774.411096562417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1030.91584360062</v>
      </c>
      <c r="G81" s="7"/>
      <c r="H81" s="7"/>
      <c r="I81" s="7"/>
    </row>
    <row r="82" spans="1:9" ht="12.75">
      <c r="A82" s="1"/>
      <c r="B82" s="36" t="s">
        <v>130</v>
      </c>
      <c r="C82" s="36"/>
      <c r="D82" s="1"/>
      <c r="E82" s="58"/>
      <c r="F82" s="59">
        <v>951.08</v>
      </c>
      <c r="G82" s="7"/>
      <c r="H82" s="7"/>
      <c r="I82" s="7"/>
    </row>
    <row r="83" spans="1:9" ht="12.75">
      <c r="A83" s="1"/>
      <c r="B83" s="36" t="s">
        <v>131</v>
      </c>
      <c r="C83" s="36"/>
      <c r="D83" s="1"/>
      <c r="E83" s="58"/>
      <c r="F83" s="59">
        <v>188.75</v>
      </c>
      <c r="G83" s="7"/>
      <c r="H83" s="7"/>
      <c r="I83" s="7"/>
    </row>
    <row r="84" spans="1:9" ht="12.75">
      <c r="A84" s="1"/>
      <c r="B84" s="36" t="s">
        <v>132</v>
      </c>
      <c r="C84" s="36"/>
      <c r="D84" s="1"/>
      <c r="E84" s="58"/>
      <c r="F84" s="59">
        <f>0</f>
        <v>0</v>
      </c>
      <c r="G84" s="7"/>
      <c r="H84" s="7"/>
      <c r="I84" s="7"/>
    </row>
    <row r="85" spans="1:6" ht="15">
      <c r="A85" s="12" t="s">
        <v>34</v>
      </c>
      <c r="B85" s="12"/>
      <c r="C85" s="12"/>
      <c r="D85" s="12"/>
      <c r="E85" s="12"/>
      <c r="F85" s="31">
        <f>F80+F81+F82+F83+F84</f>
        <v>19945.15694016304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135</v>
      </c>
    </row>
    <row r="87" spans="1:6" ht="12.75">
      <c r="A87" s="13"/>
      <c r="B87" s="39">
        <v>42948</v>
      </c>
      <c r="C87" s="40">
        <v>-310191</v>
      </c>
      <c r="D87" s="42">
        <f>F44</f>
        <v>23187.25</v>
      </c>
      <c r="E87" s="42">
        <f>F85</f>
        <v>19945.15694016304</v>
      </c>
      <c r="F87" s="43">
        <f>C87+D87-E87</f>
        <v>-306948.90694016305</v>
      </c>
    </row>
    <row r="89" spans="1:6" ht="13.5" thickBot="1">
      <c r="A89" t="s">
        <v>111</v>
      </c>
      <c r="C89" s="55">
        <v>42948</v>
      </c>
      <c r="D89" s="8" t="s">
        <v>112</v>
      </c>
      <c r="E89" s="55" t="s">
        <v>136</v>
      </c>
      <c r="F89" t="s">
        <v>113</v>
      </c>
    </row>
    <row r="90" spans="1:7" ht="13.5" thickBot="1">
      <c r="A90" t="s">
        <v>114</v>
      </c>
      <c r="F90" s="56">
        <f>E87</f>
        <v>19945.15694016304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2017-08-21T12:50:36Z</cp:lastPrinted>
  <dcterms:created xsi:type="dcterms:W3CDTF">2008-08-18T07:30:19Z</dcterms:created>
  <dcterms:modified xsi:type="dcterms:W3CDTF">2017-11-03T11:39:28Z</dcterms:modified>
  <cp:category/>
  <cp:version/>
  <cp:contentType/>
  <cp:contentStatus/>
</cp:coreProperties>
</file>