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<sst xmlns="http://schemas.openxmlformats.org/spreadsheetml/2006/main" count="172" uniqueCount="147">
  <si>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</si>
  <si>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</si>
  <si>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</si>
  <si>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</si>
  <si>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</si>
  <si>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</si>
  <si>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</si>
  <si>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</si>
  <si>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</si>
  <si>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</si>
  <si>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</si>
  <si>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</si>
  <si>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</si>
  <si>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</si>
  <si>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</si>
  <si>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</si>
  <si>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</si>
  <si>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</si>
  <si>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</si>
  <si>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</si>
  <si>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</si>
  <si>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</si>
  <si>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</si>
  <si>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</si>
  <si>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</si>
  <si>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</si>
  <si>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</si>
  <si>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</si>
  <si>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</si>
  <si>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</si>
  <si>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</si>
  <si>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</si>
  <si>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</si>
  <si>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</si>
  <si>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</si>
  <si>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</si>
  <si>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</si>
  <si>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</si>
  <si>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</si>
  <si>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</si>
  <si>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</si>
  <si>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</si>
  <si>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</si>
  <si>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</si>
  <si>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</si>
  <si>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</si>
  <si>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</si>
  <si>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</si>
  <si>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</si>
  <si>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</si>
  <si>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</si>
  <si>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</si>
  <si>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</si>
  <si>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</si>
  <si>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</si>
  <si>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</si>
  <si>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</si>
  <si>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</si>
  <si>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</si>
  <si>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</si>
  <si>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</si>
  <si>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</si>
  <si>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</si>
  <si>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</si>
  <si>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</si>
  <si>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</si>
  <si>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</si>
  <si>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</si>
  <si>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</si>
  <si>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</si>
  <si>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</si>
  <si>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</si>
  <si>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</si>
  <si>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</si>
  <si>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</si>
  <si>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</si>
  <si>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</si>
  <si>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</si>
  <si>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</si>
  <si>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</si>
  <si>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</si>
  <si>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</si>
  <si>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</si>
  <si>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</si>
  <si>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</si>
  <si>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</si>
  <si>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</si>
  <si>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</si>
  <si>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</si>
  <si>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</si>
  <si>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</si>
  <si>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</si>
  <si>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</si>
  <si>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</si>
  <si>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</si>
  <si>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</si>
  <si>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</si>
  <si>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</si>
  <si>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</si>
  <si>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</si>
  <si>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</si>
  <si>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</si>
  <si>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</si>
  <si>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</si>
  <si>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</si>
  <si>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</si>
  <si>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</si>
  <si>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</si>
  <si>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</si>
  <si>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</si>
  <si>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</si>
  <si>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</si>
  <si>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</si>
  <si>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</si>
  <si>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</si>
  <si>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</si>
  <si>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</si>
  <si>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</si>
  <si>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</si>
  <si>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</si>
  <si>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</si>
  <si>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</si>
  <si>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</si>
  <si>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</si>
  <si>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</si>
  <si>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</si>
  <si>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</si>
  <si>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</si>
  <si>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</si>
  <si>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</si>
  <si>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</si>
  <si>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</si>
  <si>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</si>
  <si>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</si>
  <si>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</si>
  <si>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</si>
  <si>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прочистка канализации  п-д 1</t>
  </si>
  <si>
    <t>смена ламп (4шт)</t>
  </si>
  <si>
    <t>лампа</t>
  </si>
  <si>
    <t>4шт</t>
  </si>
  <si>
    <t>устройство диодов (8шт) п-д1,2</t>
  </si>
  <si>
    <t>диод</t>
  </si>
  <si>
    <t>8шт</t>
  </si>
  <si>
    <t>пробка</t>
  </si>
  <si>
    <t>20шт</t>
  </si>
  <si>
    <t>саморез</t>
  </si>
  <si>
    <t>21шт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</si>
</sst>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1145.820924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9">
        <v>4.83</v>
      </c>
      <c r="M24" s="33">
        <f aca="true" t="shared" si="1" ref="M24:M31">L24*114.3*1.202*1.15</f>
        <v>763.1249786999998</v>
      </c>
    </row>
    <row r="25" spans="1:13" ht="12.75">
      <c r="A25" t="s">
        <v>106</v>
      </c>
      <c r="J25" s="20">
        <v>2</v>
      </c>
      <c r="K25" s="20" t="s">
        <v>137</v>
      </c>
      <c r="L25" s="49">
        <f>0.04*7.1</f>
        <v>0.284</v>
      </c>
      <c r="M25" s="33">
        <f t="shared" si="1"/>
        <v>44.87111675999999</v>
      </c>
    </row>
    <row r="26" spans="1:13" ht="12.75">
      <c r="A26" t="s">
        <v>107</v>
      </c>
      <c r="J26" s="20">
        <v>3</v>
      </c>
      <c r="K26" s="20" t="s">
        <v>140</v>
      </c>
      <c r="L26" s="25">
        <f>0.08*12.5</f>
        <v>1</v>
      </c>
      <c r="M26" s="33">
        <f t="shared" si="1"/>
        <v>157.99688999999998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6.114</v>
      </c>
      <c r="M32" s="34">
        <f>SUM(M24:M31)</f>
        <v>965.9929854599998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138</v>
      </c>
      <c r="L36" s="25" t="s">
        <v>139</v>
      </c>
      <c r="M36" s="25">
        <f>4*13.8</f>
        <v>55.2</v>
      </c>
    </row>
    <row r="37" spans="10:13" ht="12.75">
      <c r="J37" s="20">
        <v>2</v>
      </c>
      <c r="K37" s="20" t="s">
        <v>141</v>
      </c>
      <c r="L37" s="25" t="s">
        <v>142</v>
      </c>
      <c r="M37" s="25">
        <f>8*40</f>
        <v>320</v>
      </c>
    </row>
    <row r="38" spans="2:13" ht="12.75">
      <c r="B38" s="1" t="s">
        <v>5</v>
      </c>
      <c r="C38" s="1"/>
      <c r="J38" s="20">
        <v>3</v>
      </c>
      <c r="K38" s="20" t="s">
        <v>143</v>
      </c>
      <c r="L38" s="25" t="s">
        <v>144</v>
      </c>
      <c r="M38" s="25">
        <f>20*41.54</f>
        <v>830.8</v>
      </c>
    </row>
    <row r="39" spans="10:13" ht="12.75">
      <c r="J39" s="20">
        <v>4</v>
      </c>
      <c r="K39" s="20" t="s">
        <v>145</v>
      </c>
      <c r="L39" s="25" t="s">
        <v>146</v>
      </c>
      <c r="M39" s="25">
        <f>21*4.17</f>
        <v>87.57</v>
      </c>
    </row>
    <row r="40" spans="1:13" ht="12.75">
      <c r="A40" s="2" t="s">
        <v>6</v>
      </c>
      <c r="F40" s="11">
        <f>46478.18+1701.96+618.94+1006.06</f>
        <v>49805.14</v>
      </c>
      <c r="J40" s="20">
        <v>5</v>
      </c>
      <c r="K40" s="20"/>
      <c r="L40" s="25"/>
      <c r="M40" s="25"/>
    </row>
    <row r="41" spans="1:13" ht="12.75">
      <c r="A41" t="s">
        <v>7</v>
      </c>
      <c r="F41" s="5">
        <f>48902.96+0+17.68</f>
        <v>48920.64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0.9822407888021196</v>
      </c>
      <c r="J42" s="20">
        <v>7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49970.64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6350.976000000001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0.1</v>
      </c>
      <c r="E55" t="s">
        <v>14</v>
      </c>
      <c r="F55" s="11">
        <f>B55*D55</f>
        <v>23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6373.976000000001</v>
      </c>
      <c r="J56" s="20"/>
      <c r="K56" s="20"/>
      <c r="L56" s="31" t="s">
        <v>64</v>
      </c>
      <c r="M56" s="34">
        <f>SUM(M36:M55)</f>
        <v>1293.57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166307</v>
      </c>
      <c r="D58">
        <v>228935.4</v>
      </c>
      <c r="E58">
        <v>3307.8</v>
      </c>
      <c r="F58" s="35">
        <f>C58/D58*E58</f>
        <v>2402.9062110971045</v>
      </c>
    </row>
    <row r="59" spans="1:6" ht="12.75">
      <c r="A59" t="s">
        <v>20</v>
      </c>
      <c r="F59" s="35">
        <f>M20</f>
        <v>1145.820924</v>
      </c>
    </row>
    <row r="60" spans="1:6" ht="12.75">
      <c r="A60" t="s">
        <v>21</v>
      </c>
      <c r="F60" s="11">
        <f>M32</f>
        <v>965.9929854599998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1293.57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0.49</v>
      </c>
      <c r="E65" t="s">
        <v>14</v>
      </c>
      <c r="F65" s="11">
        <f>B65*D65</f>
        <v>1620.8220000000001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7429.112120557104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0.23</v>
      </c>
      <c r="E70" s="7" t="s">
        <v>14</v>
      </c>
      <c r="F70" s="11">
        <f>B70*D70</f>
        <v>760.7940000000001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1.17</v>
      </c>
      <c r="E73" t="s">
        <v>14</v>
      </c>
      <c r="F73" s="11">
        <f>B73*D73</f>
        <v>3870.126</v>
      </c>
    </row>
    <row r="74" spans="1:6" ht="12.75">
      <c r="A74" s="4" t="s">
        <v>29</v>
      </c>
      <c r="F74" s="32">
        <f>F70+F73</f>
        <v>4630.92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2.23</v>
      </c>
      <c r="E77" t="s">
        <v>14</v>
      </c>
      <c r="F77" s="11">
        <f>B77*D77</f>
        <v>7376.394</v>
      </c>
    </row>
    <row r="78" spans="1:6" ht="12.75">
      <c r="A78" s="4" t="s">
        <v>31</v>
      </c>
      <c r="F78" s="32">
        <f>SUM(F77)</f>
        <v>7376.394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33574.1081005571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1947.298269832312</v>
      </c>
      <c r="I81" s="7"/>
    </row>
    <row r="82" spans="1:9" ht="12.75">
      <c r="A82" s="1"/>
      <c r="B82" s="36" t="s">
        <v>132</v>
      </c>
      <c r="C82" s="48"/>
      <c r="D82" s="1"/>
      <c r="E82" s="59" t="s">
        <v>133</v>
      </c>
      <c r="F82" s="60">
        <f>(2247.89*4)+1950.38</f>
        <v>10941.939999999999</v>
      </c>
      <c r="I82" s="7"/>
    </row>
    <row r="83" spans="1:9" ht="12.75">
      <c r="A83" s="1"/>
      <c r="B83" s="36" t="s">
        <v>134</v>
      </c>
      <c r="C83" s="48"/>
      <c r="D83" s="1"/>
      <c r="E83" s="59" t="s">
        <v>133</v>
      </c>
      <c r="F83" s="60">
        <f>(396.67*4)+330.57</f>
        <v>1917.25</v>
      </c>
      <c r="I83" s="7"/>
    </row>
    <row r="84" spans="1:9" ht="12.75">
      <c r="A84" s="1"/>
      <c r="B84" s="36" t="s">
        <v>135</v>
      </c>
      <c r="C84" s="48"/>
      <c r="D84" s="1"/>
      <c r="E84" s="59" t="s">
        <v>133</v>
      </c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48380.59637038941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131</v>
      </c>
    </row>
    <row r="87" spans="1:6" ht="12.75">
      <c r="A87" s="13"/>
      <c r="B87" s="39">
        <v>42856</v>
      </c>
      <c r="C87" s="40">
        <v>288244</v>
      </c>
      <c r="D87" s="44">
        <f>F44</f>
        <v>49970.64</v>
      </c>
      <c r="E87" s="44">
        <f>F85</f>
        <v>48380.59637038941</v>
      </c>
      <c r="F87" s="42">
        <f>C87+D87-E87</f>
        <v>289834.0436296106</v>
      </c>
    </row>
    <row r="89" spans="1:6" ht="13.5" thickBot="1">
      <c r="A89" t="s">
        <v>111</v>
      </c>
      <c r="C89" s="56">
        <v>42856</v>
      </c>
      <c r="D89" s="8" t="s">
        <v>112</v>
      </c>
      <c r="E89" s="56">
        <v>42886</v>
      </c>
      <c r="F89" t="s">
        <v>113</v>
      </c>
    </row>
    <row r="90" spans="1:7" ht="13.5" thickBot="1">
      <c r="A90" t="s">
        <v>114</v>
      </c>
      <c r="F90" s="57">
        <f>E87</f>
        <v>48380.59637038941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2017-08-21T12:42:48Z</cp:lastPrinted>
  <dcterms:created xsi:type="dcterms:W3CDTF">2008-08-18T07:30:19Z</dcterms:created>
  <dcterms:modified xsi:type="dcterms:W3CDTF">2017-08-21T12:42:50Z</dcterms:modified>
  <cp:category/>
  <cp:version/>
  <cp:contentType/>
  <cp:contentStatus/>
</cp:coreProperties>
</file>