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<sst xmlns="http://schemas.openxmlformats.org/spreadsheetml/2006/main" count="163" uniqueCount="140">
  <si>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</si>
  <si>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</si>
  <si>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</si>
  <si>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</si>
  <si>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</si>
  <si>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</si>
  <si>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</si>
  <si>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</si>
  <si>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</si>
  <si>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</si>
  <si>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</si>
  <si>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</si>
  <si>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</si>
  <si>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</si>
  <si>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</si>
  <si>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</si>
  <si>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</si>
  <si>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</si>
  <si>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</si>
  <si>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</si>
  <si>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</si>
  <si>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</si>
  <si>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</si>
  <si>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</si>
  <si>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</si>
  <si>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</si>
  <si>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</si>
  <si>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</si>
  <si>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</si>
  <si>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</si>
  <si>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</si>
  <si>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</si>
  <si>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</si>
  <si>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</si>
  <si>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</si>
  <si>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</si>
  <si>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</si>
  <si>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</si>
  <si>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</si>
  <si>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</si>
  <si>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</si>
  <si>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</si>
  <si>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</si>
  <si>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</si>
  <si>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</si>
  <si>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</si>
  <si>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</si>
  <si>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</si>
  <si>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</si>
  <si>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</si>
  <si>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</si>
  <si>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</si>
  <si>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</si>
  <si>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</si>
  <si>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</si>
  <si>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</si>
  <si>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</si>
  <si>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</si>
  <si>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</si>
  <si>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</si>
  <si>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</si>
  <si>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</si>
  <si>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</si>
  <si>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</si>
  <si>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</si>
  <si>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</si>
  <si>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</si>
  <si>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</si>
  <si>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</si>
  <si>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</si>
  <si>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</si>
  <si>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</si>
  <si>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</si>
  <si>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</si>
  <si>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</si>
  <si>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</si>
  <si>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</si>
  <si>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</si>
  <si>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</si>
  <si>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</si>
  <si>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</si>
  <si>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</si>
  <si>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</si>
  <si>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</si>
  <si>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</si>
  <si>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</si>
  <si>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</si>
  <si>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</si>
  <si>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</si>
  <si>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</si>
  <si>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</si>
  <si>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</si>
  <si>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</si>
  <si>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</si>
  <si>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</si>
  <si>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</si>
  <si>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</si>
  <si>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</si>
  <si>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</si>
  <si>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</si>
  <si>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</si>
  <si>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</si>
  <si>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</si>
  <si>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</si>
  <si>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</si>
  <si>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</si>
  <si>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</si>
  <si>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</si>
  <si>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</si>
  <si>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</si>
  <si>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</si>
  <si>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</si>
  <si>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</si>
  <si>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</si>
  <si>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</si>
  <si>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</si>
  <si>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</si>
  <si>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</si>
  <si>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</si>
  <si>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</si>
  <si>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</si>
  <si>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</si>
  <si>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</si>
  <si>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</si>
  <si>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</si>
  <si>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</si>
  <si>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</si>
  <si>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</si>
  <si>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</si>
  <si>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</si>
  <si>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</si>
  <si>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</si>
  <si>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лампа</t>
  </si>
  <si>
    <t>смена ламп (5шт) п-д3</t>
  </si>
  <si>
    <t>5шт</t>
  </si>
  <si>
    <t>смена выключателя (1шт) т.п.</t>
  </si>
  <si>
    <t>выключатель</t>
  </si>
  <si>
    <t>1шт</t>
  </si>
  <si>
    <t>шина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</si>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</sst>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9" t="s">
        <v>125</v>
      </c>
      <c r="D2" s="62">
        <v>3</v>
      </c>
      <c r="K2" s="5" t="s">
        <v>130</v>
      </c>
    </row>
    <row r="3" spans="1:13" ht="12.75">
      <c r="A3" t="s">
        <v>85</v>
      </c>
      <c r="J3" s="14" t="s">
        <v>35</v>
      </c>
      <c r="K3" s="66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129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5.75">
      <c r="B7" t="s">
        <v>87</v>
      </c>
      <c r="C7" s="58" t="s">
        <v>89</v>
      </c>
      <c r="D7" s="58"/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3:13" ht="15.75">
      <c r="C8" s="58"/>
      <c r="D8" s="58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5">
        <f t="shared" si="0"/>
        <v>691.0646579999999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5">
        <v>0.94</v>
      </c>
      <c r="M13" s="45">
        <f t="shared" si="0"/>
        <v>129.14528399999998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53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53">
        <f t="shared" si="0"/>
        <v>346.219272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53">
        <f t="shared" si="0"/>
        <v>197.83958399999997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53">
        <f t="shared" si="0"/>
        <v>68.6943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53">
        <f t="shared" si="0"/>
        <v>1099.1088</v>
      </c>
    </row>
    <row r="20" spans="1:13" ht="12.75">
      <c r="A20" t="s">
        <v>100</v>
      </c>
      <c r="J20" s="20"/>
      <c r="K20" s="52" t="s">
        <v>57</v>
      </c>
      <c r="L20" s="54">
        <f>SUM(L6:L19)</f>
        <v>18.43</v>
      </c>
      <c r="M20" s="32">
        <f>SUM(M6:M19)</f>
        <v>2532.0718979999997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133</v>
      </c>
      <c r="L24" s="45">
        <f>0.05*7.1</f>
        <v>0.355</v>
      </c>
      <c r="M24" s="31">
        <f aca="true" t="shared" si="1" ref="M24:M35">L24*114.3*1.202*1.15</f>
        <v>56.08889594999999</v>
      </c>
    </row>
    <row r="25" spans="1:13" ht="12.75">
      <c r="A25" t="s">
        <v>105</v>
      </c>
      <c r="J25" s="20">
        <v>2</v>
      </c>
      <c r="K25" s="20" t="s">
        <v>135</v>
      </c>
      <c r="L25" s="25">
        <f>0.01*24.1</f>
        <v>0.24100000000000002</v>
      </c>
      <c r="M25" s="31">
        <f t="shared" si="1"/>
        <v>38.07725049</v>
      </c>
    </row>
    <row r="26" spans="1:13" ht="12.75">
      <c r="A26" t="s">
        <v>106</v>
      </c>
      <c r="J26" s="20">
        <v>3</v>
      </c>
      <c r="K26" s="20"/>
      <c r="L26" s="45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25"/>
      <c r="M27" s="31">
        <f t="shared" si="1"/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0.596</v>
      </c>
      <c r="M36" s="32">
        <f>SUM(M24:M34)</f>
        <v>94.16614643999998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39570.28</v>
      </c>
      <c r="J40" s="20">
        <v>1</v>
      </c>
      <c r="K40" s="49" t="s">
        <v>132</v>
      </c>
      <c r="L40" s="50" t="s">
        <v>134</v>
      </c>
      <c r="M40" s="50">
        <f>5*13.8</f>
        <v>69</v>
      </c>
    </row>
    <row r="41" spans="1:13" ht="12.75">
      <c r="A41" t="s">
        <v>7</v>
      </c>
      <c r="F41" s="11">
        <v>38849.48</v>
      </c>
      <c r="J41" s="20">
        <v>2</v>
      </c>
      <c r="K41" s="49" t="s">
        <v>136</v>
      </c>
      <c r="L41" s="50" t="s">
        <v>137</v>
      </c>
      <c r="M41" s="64">
        <v>109.66</v>
      </c>
    </row>
    <row r="42" spans="2:13" ht="12.75">
      <c r="B42" t="s">
        <v>8</v>
      </c>
      <c r="F42" s="9">
        <f>F41/F40</f>
        <v>0.9817843088297582</v>
      </c>
      <c r="J42" s="20">
        <v>3</v>
      </c>
      <c r="K42" s="49" t="s">
        <v>138</v>
      </c>
      <c r="L42" s="50" t="s">
        <v>139</v>
      </c>
      <c r="M42" s="50">
        <f>3*44.93</f>
        <v>134.79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39899.48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(923)*1.202</f>
        <v>1109.446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7"/>
      <c r="C51" s="57"/>
      <c r="D51" s="57"/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6891.066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D54*E33</f>
        <v>5161.59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0.4</v>
      </c>
      <c r="E55" t="s">
        <v>14</v>
      </c>
      <c r="F55" s="11">
        <f>B55*D55</f>
        <v>94.52000000000001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5256.110000000001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9" t="s">
        <v>64</v>
      </c>
      <c r="M57" s="27">
        <f>SUM(M40:M56)</f>
        <v>313.45</v>
      </c>
    </row>
    <row r="58" spans="1:6" ht="12.75">
      <c r="A58" t="s">
        <v>19</v>
      </c>
      <c r="C58" s="56">
        <v>166992</v>
      </c>
      <c r="D58">
        <v>228935.4</v>
      </c>
      <c r="E58">
        <v>2731</v>
      </c>
      <c r="F58" s="34">
        <f>C58/D58*E58</f>
        <v>1992.069168857241</v>
      </c>
    </row>
    <row r="59" spans="1:6" ht="12.75">
      <c r="A59" t="s">
        <v>20</v>
      </c>
      <c r="F59" s="34">
        <f>M20</f>
        <v>2532.0718979999997</v>
      </c>
    </row>
    <row r="60" spans="1:6" ht="12.75">
      <c r="A60" t="s">
        <v>21</v>
      </c>
      <c r="F60" s="11">
        <f>M36</f>
        <v>94.16614643999998</v>
      </c>
    </row>
    <row r="61" spans="1:7" ht="12.75">
      <c r="A61" t="s">
        <v>72</v>
      </c>
      <c r="F61" s="5">
        <f>1*600*1.202</f>
        <v>721.1999999999999</v>
      </c>
      <c r="G61" s="56"/>
    </row>
    <row r="62" spans="1:6" ht="12.75">
      <c r="A62" t="s">
        <v>22</v>
      </c>
      <c r="F62" s="5">
        <f>M57</f>
        <v>313.45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5">
        <v>0.25</v>
      </c>
      <c r="E65" t="s">
        <v>14</v>
      </c>
      <c r="F65" s="5">
        <f>B65*D65</f>
        <v>682.75</v>
      </c>
    </row>
    <row r="66" spans="1:6" ht="12.75">
      <c r="A66" s="56" t="s">
        <v>75</v>
      </c>
      <c r="B66" s="56"/>
      <c r="C66" s="56"/>
      <c r="D66" s="56"/>
      <c r="E66" s="56"/>
      <c r="F66" s="63">
        <v>0</v>
      </c>
    </row>
    <row r="67" spans="1:6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6335.707213297241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0.27</v>
      </c>
      <c r="E70" t="s">
        <v>14</v>
      </c>
      <c r="F70" s="11">
        <f>B70*D70</f>
        <v>737.37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0.97</v>
      </c>
      <c r="E73" t="s">
        <v>14</v>
      </c>
      <c r="F73" s="5">
        <f>B73*D73</f>
        <v>2649.0699999999997</v>
      </c>
    </row>
    <row r="74" spans="1:6" ht="12.75">
      <c r="A74" s="4" t="s">
        <v>29</v>
      </c>
      <c r="B74" s="1"/>
      <c r="F74" s="30">
        <f>F70+F73</f>
        <v>3386.4399999999996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2.02</v>
      </c>
      <c r="E77" t="s">
        <v>14</v>
      </c>
      <c r="F77" s="5">
        <f>B77*D77</f>
        <v>5516.62</v>
      </c>
    </row>
    <row r="78" spans="1:6" ht="12.75">
      <c r="A78" s="4" t="s">
        <v>31</v>
      </c>
      <c r="B78" s="1"/>
      <c r="F78" s="8">
        <f>SUM(F77)</f>
        <v>5516.62</v>
      </c>
    </row>
    <row r="79" spans="1:6" ht="12.75">
      <c r="A79" s="46" t="s">
        <v>78</v>
      </c>
      <c r="B79" s="47"/>
      <c r="C79" s="43"/>
      <c r="D79" s="44">
        <v>0</v>
      </c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27385.943213297236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1588.3847063712396</v>
      </c>
      <c r="I81" s="7"/>
    </row>
    <row r="82" spans="1:6" ht="15">
      <c r="A82" s="12" t="s">
        <v>34</v>
      </c>
      <c r="B82" s="12"/>
      <c r="C82" s="12"/>
      <c r="D82" s="12"/>
      <c r="E82" s="12"/>
      <c r="F82" s="33">
        <f>F80+F81</f>
        <v>28974.327919668474</v>
      </c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8">
        <v>42795</v>
      </c>
      <c r="C84" s="39">
        <v>-288394</v>
      </c>
      <c r="D84" s="40">
        <f>F44</f>
        <v>39899.48</v>
      </c>
      <c r="E84" s="40">
        <f>F82</f>
        <v>28974.327919668474</v>
      </c>
      <c r="F84" s="42">
        <f>C84+D84-E84</f>
        <v>-277468.8479196685</v>
      </c>
    </row>
    <row r="87" spans="1:6" ht="13.5" thickBot="1">
      <c r="A87" t="s">
        <v>110</v>
      </c>
      <c r="C87" s="60">
        <v>42767</v>
      </c>
      <c r="D87" s="5" t="s">
        <v>111</v>
      </c>
      <c r="E87" s="60">
        <v>42794</v>
      </c>
      <c r="F87" t="s">
        <v>112</v>
      </c>
    </row>
    <row r="88" spans="1:7" ht="13.5" thickBot="1">
      <c r="A88" t="s">
        <v>119</v>
      </c>
      <c r="F88" s="61">
        <f>E84</f>
        <v>28974.327919668474</v>
      </c>
      <c r="G88" t="s">
        <v>14</v>
      </c>
    </row>
    <row r="89" ht="12.75">
      <c r="A89" t="s">
        <v>113</v>
      </c>
    </row>
    <row r="90" ht="12.75">
      <c r="A90" t="s">
        <v>114</v>
      </c>
    </row>
    <row r="91" ht="12.75">
      <c r="A91" t="s">
        <v>118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5" ht="12.75">
      <c r="A105" t="s">
        <v>124</v>
      </c>
    </row>
    <row r="107" ht="12.75">
      <c r="H107" s="7"/>
    </row>
    <row r="108" ht="12.75">
      <c r="G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2016-06-20T09:59:48Z</cp:lastPrinted>
  <dcterms:created xsi:type="dcterms:W3CDTF">2008-08-18T07:30:19Z</dcterms:created>
  <dcterms:modified xsi:type="dcterms:W3CDTF">2017-05-31T16:37:36Z</dcterms:modified>
  <cp:category/>
  <cp:version/>
  <cp:contentType/>
  <cp:contentStatus/>
</cp:coreProperties>
</file>