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<sst xmlns="http://schemas.openxmlformats.org/spreadsheetml/2006/main" count="173" uniqueCount="147">
  <si>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</si>
  <si>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</si>
  <si>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</si>
  <si>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</si>
  <si>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</si>
  <si>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</si>
  <si>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</si>
  <si>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</si>
  <si>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</si>
  <si>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</si>
  <si>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</si>
  <si>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</si>
  <si>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</si>
  <si>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</si>
  <si>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</si>
  <si>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</si>
  <si>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</si>
  <si>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</si>
  <si>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</si>
  <si>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</si>
  <si>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</si>
  <si>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</si>
  <si>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</si>
  <si>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</si>
  <si>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</si>
  <si>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</si>
  <si>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</si>
  <si>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</si>
  <si>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</si>
  <si>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</si>
  <si>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</si>
  <si>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</si>
  <si>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</si>
  <si>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</si>
  <si>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</si>
  <si>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</si>
  <si>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</si>
  <si>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</si>
  <si>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</si>
  <si>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</si>
  <si>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</si>
  <si>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</si>
  <si>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</si>
  <si>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</si>
  <si>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</si>
  <si>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</si>
  <si>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</si>
  <si>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</si>
  <si>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</si>
  <si>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</si>
  <si>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</si>
  <si>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</si>
  <si>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</si>
  <si>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</si>
  <si>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</si>
  <si>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</si>
  <si>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</si>
  <si>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</si>
  <si>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</si>
  <si>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</si>
  <si>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</si>
  <si>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</si>
  <si>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</si>
  <si>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</si>
  <si>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</si>
  <si>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</si>
  <si>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</si>
  <si>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</si>
  <si>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</si>
  <si>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</si>
  <si>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</si>
  <si>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</si>
  <si>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</si>
  <si>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</si>
  <si>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</si>
  <si>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</si>
  <si>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</si>
  <si>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</si>
  <si>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</si>
  <si>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</si>
  <si>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</si>
  <si>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</si>
  <si>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</si>
  <si>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</si>
  <si>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</si>
  <si>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</si>
  <si>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</si>
  <si>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</si>
  <si>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</si>
  <si>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</si>
  <si>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</si>
  <si>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</si>
  <si>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</si>
  <si>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</si>
  <si>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</si>
  <si>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</si>
  <si>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</si>
  <si>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</si>
  <si>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</si>
  <si>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</si>
  <si>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</si>
  <si>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</si>
  <si>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</si>
  <si>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</si>
  <si>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</si>
  <si>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</si>
  <si>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</si>
  <si>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</si>
  <si>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</si>
  <si>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</si>
  <si>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</si>
  <si>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</si>
  <si>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</si>
  <si>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</si>
  <si>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</si>
  <si>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</si>
  <si>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</si>
  <si>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</si>
  <si>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</si>
  <si>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</si>
  <si>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</si>
  <si>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</si>
  <si>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</si>
  <si>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</si>
  <si>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</si>
  <si>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</si>
  <si>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</si>
  <si>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</si>
  <si>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</si>
  <si>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</si>
  <si>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</si>
  <si>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</si>
  <si>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</si>
  <si>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</si>
  <si>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</si>
  <si>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сгона д 20 (2шт) кв.9</t>
  </si>
  <si>
    <t>сгон д 20</t>
  </si>
  <si>
    <t>2шт</t>
  </si>
  <si>
    <t>муфта 20</t>
  </si>
  <si>
    <t>к/гайка 20</t>
  </si>
  <si>
    <t>диск</t>
  </si>
  <si>
    <t>смена ламп (18шт) п-д 1,4,3,5</t>
  </si>
  <si>
    <t>лампа</t>
  </si>
  <si>
    <t>18шт</t>
  </si>
  <si>
    <t>смена патрона (1шт) п-д5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</si>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</sst>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12</v>
      </c>
      <c r="K2" s="5" t="s">
        <v>134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133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450.63460799999996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9.309999999999999</v>
      </c>
      <c r="M20" s="34">
        <f>SUM(M6:M19)</f>
        <v>1279.0878659999998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0.02*28.9</f>
        <v>0.578</v>
      </c>
      <c r="M24" s="33">
        <f aca="true" t="shared" si="1" ref="M24:M34">L24*89.21*1.202*1.15</f>
        <v>71.27606017399998</v>
      </c>
    </row>
    <row r="25" spans="1:13" ht="12.75">
      <c r="A25" t="s">
        <v>112</v>
      </c>
      <c r="J25" s="20">
        <v>2</v>
      </c>
      <c r="K25" s="20" t="s">
        <v>141</v>
      </c>
      <c r="L25" s="46">
        <f>0.18*7.1</f>
        <v>1.2779999999999998</v>
      </c>
      <c r="M25" s="33">
        <f t="shared" si="1"/>
        <v>157.59654827399996</v>
      </c>
    </row>
    <row r="26" spans="1:13" ht="12.75">
      <c r="A26" t="s">
        <v>113</v>
      </c>
      <c r="J26" s="20">
        <v>3</v>
      </c>
      <c r="K26" s="20" t="s">
        <v>144</v>
      </c>
      <c r="L26" s="56">
        <v>0.4</v>
      </c>
      <c r="M26" s="33">
        <f t="shared" si="1"/>
        <v>49.32599319999999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2.256</v>
      </c>
      <c r="M35" s="34">
        <f>SUM(M24:M34)</f>
        <v>278.1986016479999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2*48</f>
        <v>96</v>
      </c>
    </row>
    <row r="40" spans="1:13" ht="12.75">
      <c r="A40" s="2" t="s">
        <v>6</v>
      </c>
      <c r="F40" s="11">
        <f>46649.7</f>
        <v>46649.7</v>
      </c>
      <c r="J40" s="20">
        <v>2</v>
      </c>
      <c r="K40" s="20" t="s">
        <v>138</v>
      </c>
      <c r="L40" s="25" t="s">
        <v>137</v>
      </c>
      <c r="M40" s="25">
        <f>2*26</f>
        <v>52</v>
      </c>
    </row>
    <row r="41" spans="1:13" ht="12.75">
      <c r="A41" t="s">
        <v>7</v>
      </c>
      <c r="F41" s="5">
        <f>48376.8</f>
        <v>48376.8</v>
      </c>
      <c r="J41" s="20">
        <v>3</v>
      </c>
      <c r="K41" s="20" t="s">
        <v>139</v>
      </c>
      <c r="L41" s="25" t="s">
        <v>137</v>
      </c>
      <c r="M41" s="25">
        <f>2*15</f>
        <v>30</v>
      </c>
    </row>
    <row r="42" spans="2:13" ht="12.75">
      <c r="B42" t="s">
        <v>8</v>
      </c>
      <c r="F42" s="9">
        <f>F41/F40</f>
        <v>1.037022746126985</v>
      </c>
      <c r="J42" s="20">
        <v>4</v>
      </c>
      <c r="K42" s="20" t="s">
        <v>140</v>
      </c>
      <c r="L42" s="25" t="s">
        <v>137</v>
      </c>
      <c r="M42" s="25">
        <f>2*23</f>
        <v>46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142</v>
      </c>
      <c r="L43" s="25" t="s">
        <v>143</v>
      </c>
      <c r="M43" s="25">
        <f>18*14.5</f>
        <v>261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49276.8</v>
      </c>
      <c r="J44" s="20">
        <v>6</v>
      </c>
      <c r="K44" s="20" t="s">
        <v>145</v>
      </c>
      <c r="L44" s="25" t="s">
        <v>146</v>
      </c>
      <c r="M44" s="25">
        <v>17.59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1538*1.202</f>
        <v>1848.676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0.53</v>
      </c>
      <c r="F51" s="11">
        <f>E51*E33</f>
        <v>1675.4890000000003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9804.615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1.89</v>
      </c>
      <c r="E54" s="13" t="s">
        <v>14</v>
      </c>
      <c r="F54" s="11">
        <f>E33*D54</f>
        <v>5974.857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0.4</v>
      </c>
      <c r="E55" t="s">
        <v>14</v>
      </c>
      <c r="F55" s="11">
        <f>B55*D55</f>
        <v>328.28000000000003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6303.137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166649</v>
      </c>
      <c r="D58">
        <v>228935.4</v>
      </c>
      <c r="E58">
        <v>3161.3</v>
      </c>
      <c r="F58" s="35">
        <f>C58/D58*E58</f>
        <v>2301.2058585085574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1279.0878659999998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278.1986016479999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502.59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502.59</v>
      </c>
    </row>
    <row r="65" spans="2:6" ht="12.75">
      <c r="B65">
        <v>3161.3</v>
      </c>
      <c r="C65" t="s">
        <v>13</v>
      </c>
      <c r="D65" s="11">
        <v>0.24</v>
      </c>
      <c r="E65" t="s">
        <v>14</v>
      </c>
      <c r="F65" s="11">
        <f>B65*D65</f>
        <v>758.712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0.87</v>
      </c>
      <c r="E67" s="48"/>
      <c r="F67" s="51">
        <f>D67*E33</f>
        <v>2750.331</v>
      </c>
    </row>
    <row r="68" spans="1:6" ht="12.75">
      <c r="A68" s="4" t="s">
        <v>25</v>
      </c>
      <c r="B68" s="10"/>
      <c r="C68" s="10"/>
      <c r="F68" s="32">
        <f>SUM(F58:F67)</f>
        <v>7870.125326156558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0.26</v>
      </c>
      <c r="E70" t="s">
        <v>14</v>
      </c>
      <c r="F70" s="11">
        <f>B70*D70</f>
        <v>821.9380000000001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1.34</v>
      </c>
      <c r="E73" t="s">
        <v>14</v>
      </c>
      <c r="F73" s="11">
        <f>B73*D73</f>
        <v>4236.142000000001</v>
      </c>
    </row>
    <row r="74" spans="1:6" ht="12.75">
      <c r="A74" s="4" t="s">
        <v>29</v>
      </c>
      <c r="F74" s="32">
        <f>F70+F73</f>
        <v>5058.080000000001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2.67</v>
      </c>
      <c r="E77" t="s">
        <v>14</v>
      </c>
      <c r="F77" s="11">
        <f>B77*D77</f>
        <v>8440.671</v>
      </c>
    </row>
    <row r="78" spans="1:6" ht="12.75">
      <c r="A78" s="4" t="s">
        <v>31</v>
      </c>
      <c r="F78" s="32">
        <f>SUM(F77)</f>
        <v>8440.671</v>
      </c>
    </row>
    <row r="79" spans="1:6" ht="12.75">
      <c r="A79" s="47" t="s">
        <v>77</v>
      </c>
      <c r="B79" s="48"/>
      <c r="C79" s="48"/>
      <c r="D79" s="49">
        <v>2.44</v>
      </c>
      <c r="E79" s="48"/>
      <c r="F79" s="50">
        <f>D79*E33</f>
        <v>7713.572</v>
      </c>
    </row>
    <row r="80" spans="1:6" ht="12.75">
      <c r="A80" s="1" t="s">
        <v>32</v>
      </c>
      <c r="B80" s="1"/>
      <c r="F80" s="32">
        <f>F52+F56+F68+F74+F78+F79</f>
        <v>45190.20032615656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2621.0316189170803</v>
      </c>
      <c r="I81" s="7"/>
    </row>
    <row r="82" spans="1:9" ht="12.75">
      <c r="A82" s="1"/>
      <c r="B82" s="36" t="s">
        <v>129</v>
      </c>
      <c r="C82" s="36"/>
      <c r="D82" s="1"/>
      <c r="E82" s="57"/>
      <c r="F82" s="58">
        <v>1680.51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52365.941945073646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43435</v>
      </c>
      <c r="C87" s="40">
        <v>-52057</v>
      </c>
      <c r="D87" s="43">
        <f>F44</f>
        <v>49276.8</v>
      </c>
      <c r="E87" s="43">
        <f>F85</f>
        <v>52365.941945073646</v>
      </c>
      <c r="F87" s="44">
        <f>C87+D87-E87</f>
        <v>-55146.14194507364</v>
      </c>
    </row>
    <row r="89" spans="1:6" ht="13.5" thickBot="1">
      <c r="A89" t="s">
        <v>85</v>
      </c>
      <c r="C89" s="54">
        <v>43070</v>
      </c>
      <c r="D89" s="8" t="s">
        <v>86</v>
      </c>
      <c r="E89" s="54">
        <v>43100</v>
      </c>
      <c r="F89" t="s">
        <v>87</v>
      </c>
    </row>
    <row r="90" spans="1:7" ht="13.5" thickBot="1">
      <c r="A90" t="s">
        <v>88</v>
      </c>
      <c r="F90" s="55">
        <f>E87</f>
        <v>52365.941945073646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2017-08-21T12:46:05Z</cp:lastPrinted>
  <dcterms:created xsi:type="dcterms:W3CDTF">2008-08-18T07:30:19Z</dcterms:created>
  <dcterms:modified xsi:type="dcterms:W3CDTF">2018-03-28T06:00:12Z</dcterms:modified>
  <cp:category/>
  <cp:version/>
  <cp:contentType/>
  <cp:contentStatus/>
</cp:coreProperties>
</file>