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<sst xmlns="http://schemas.openxmlformats.org/spreadsheetml/2006/main" count="162" uniqueCount="142">
  <si>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</si>
  <si>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</si>
  <si>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</si>
  <si>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</si>
  <si>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</si>
  <si>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</si>
  <si>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</si>
  <si>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</si>
  <si>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</si>
  <si>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</si>
  <si>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</si>
  <si>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</si>
  <si>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</si>
  <si>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</si>
  <si>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</si>
  <si>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</si>
  <si>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</si>
  <si>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</si>
  <si>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</si>
  <si>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</si>
  <si>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</si>
  <si>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</si>
  <si>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</si>
  <si>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</si>
  <si>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</si>
  <si>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</si>
  <si>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</si>
  <si>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</si>
  <si>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</si>
  <si>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</si>
  <si>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</si>
  <si>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</si>
  <si>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</si>
  <si>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</si>
  <si>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</si>
  <si>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</si>
  <si>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</si>
  <si>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</si>
  <si>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</si>
  <si>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</si>
  <si>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</si>
  <si>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</si>
  <si>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</si>
  <si>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</si>
  <si>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</si>
  <si>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</si>
  <si>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</si>
  <si>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</si>
  <si>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</si>
  <si>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</si>
  <si>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</si>
  <si>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</si>
  <si>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</si>
  <si>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</si>
  <si>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</si>
  <si>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</si>
  <si>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</si>
  <si>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</si>
  <si>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</si>
  <si>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</si>
  <si>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</si>
  <si>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</si>
  <si>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</si>
  <si>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</si>
  <si>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</si>
  <si>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</si>
  <si>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</si>
  <si>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</si>
  <si>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</si>
  <si>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</si>
  <si>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</si>
  <si>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</si>
  <si>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</si>
  <si>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</si>
  <si>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</si>
  <si>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</si>
  <si>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</si>
  <si>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</si>
  <si>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</si>
  <si>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</si>
  <si>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</si>
  <si>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</si>
  <si>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</si>
  <si>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</si>
  <si>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</si>
  <si>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</si>
  <si>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</si>
  <si>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</si>
  <si>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</si>
  <si>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</si>
  <si>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</si>
  <si>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</si>
  <si>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</si>
  <si>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</si>
  <si>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</si>
  <si>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</si>
  <si>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</si>
  <si>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</si>
  <si>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</si>
  <si>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</si>
  <si>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</si>
  <si>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</si>
  <si>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</si>
  <si>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</si>
  <si>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</si>
  <si>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</si>
  <si>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</si>
  <si>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</si>
  <si>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</si>
  <si>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</si>
  <si>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</si>
  <si>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</si>
  <si>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</si>
  <si>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</si>
  <si>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</si>
  <si>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</si>
  <si>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</si>
  <si>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</si>
  <si>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</si>
  <si>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</si>
  <si>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</si>
  <si>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</si>
  <si>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</si>
  <si>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</si>
  <si>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</si>
  <si>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</si>
  <si>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</si>
  <si>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</si>
  <si>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</si>
  <si>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</si>
  <si>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2017 г.</t>
  </si>
  <si>
    <t>января</t>
  </si>
  <si>
    <t>за  январь 2017 г.</t>
  </si>
  <si>
    <t>ост.на 01.02</t>
  </si>
  <si>
    <t>удаление сосулек (работа по договору) 200мп</t>
  </si>
  <si>
    <t>удаление сосулек (работа по договору) 50мп</t>
  </si>
  <si>
    <t>смена ламп (4шт) п-д2,3</t>
  </si>
  <si>
    <t>лампа</t>
  </si>
  <si>
    <t>4шт</t>
  </si>
  <si>
    <t>смена патрона (1шт) п-д1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</si>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</sst>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1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6.71</v>
      </c>
      <c r="M11" s="50">
        <f t="shared" si="0"/>
        <v>921.8775059999999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6</v>
      </c>
      <c r="M18" s="50">
        <f t="shared" si="0"/>
        <v>824.3315999999999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17.27</v>
      </c>
      <c r="M20" s="34">
        <f>SUM(M6:M19)</f>
        <v>2372.701122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25"/>
      <c r="M24" s="33">
        <f>200*48.27</f>
        <v>9654</v>
      </c>
    </row>
    <row r="25" spans="1:13" ht="12.75">
      <c r="A25" t="s">
        <v>114</v>
      </c>
      <c r="J25" s="20">
        <v>2</v>
      </c>
      <c r="K25" s="20" t="s">
        <v>135</v>
      </c>
      <c r="L25" s="25"/>
      <c r="M25" s="33">
        <f>50*48.27</f>
        <v>2413.5</v>
      </c>
    </row>
    <row r="26" spans="1:13" ht="12.75">
      <c r="A26" t="s">
        <v>115</v>
      </c>
      <c r="J26" s="20">
        <v>3</v>
      </c>
      <c r="K26" s="20" t="s">
        <v>136</v>
      </c>
      <c r="L26" s="25">
        <f>0.04*7.1</f>
        <v>0.284</v>
      </c>
      <c r="M26" s="33">
        <f aca="true" t="shared" si="1" ref="M26:M34">L26*114.3*1.202*1.15</f>
        <v>44.87111675999999</v>
      </c>
    </row>
    <row r="27" spans="1:13" ht="12.75">
      <c r="A27" s="55" t="s">
        <v>116</v>
      </c>
      <c r="B27" s="55"/>
      <c r="C27" s="55"/>
      <c r="D27" s="55"/>
      <c r="E27" s="55"/>
      <c r="F27" s="55"/>
      <c r="G27" s="55"/>
      <c r="J27" s="20">
        <v>4</v>
      </c>
      <c r="K27" s="20" t="s">
        <v>139</v>
      </c>
      <c r="L27" s="25">
        <v>0.39</v>
      </c>
      <c r="M27" s="33">
        <f t="shared" si="1"/>
        <v>61.61878709999999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0.6739999999999999</v>
      </c>
      <c r="M35" s="34">
        <f>SUM(M24:M34)</f>
        <v>12173.98990386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4*13.3</f>
        <v>53.2</v>
      </c>
    </row>
    <row r="40" spans="1:13" ht="12.75">
      <c r="A40" s="2" t="s">
        <v>6</v>
      </c>
      <c r="F40" s="11">
        <v>34232.61</v>
      </c>
      <c r="J40" s="20">
        <v>2</v>
      </c>
      <c r="K40" s="20" t="s">
        <v>140</v>
      </c>
      <c r="L40" s="25" t="s">
        <v>141</v>
      </c>
      <c r="M40" s="25">
        <v>17.7</v>
      </c>
    </row>
    <row r="41" spans="1:13" ht="12.75">
      <c r="A41" t="s">
        <v>7</v>
      </c>
      <c r="F41" s="5">
        <v>22831.84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0.6669617069805662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25041.04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1.98</v>
      </c>
      <c r="E54" t="s">
        <v>14</v>
      </c>
      <c r="F54" s="11">
        <f>E33*D54</f>
        <v>4688.244000000001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4688.244000000001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70.9</v>
      </c>
    </row>
    <row r="58" spans="1:6" ht="12.75">
      <c r="A58" t="s">
        <v>19</v>
      </c>
      <c r="C58">
        <v>165278</v>
      </c>
      <c r="D58">
        <v>228935.4</v>
      </c>
      <c r="E58">
        <v>2367.8</v>
      </c>
      <c r="F58" s="36">
        <f>C58/D58*E58</f>
        <v>1709.413434532187</v>
      </c>
    </row>
    <row r="59" spans="1:6" ht="12.75">
      <c r="A59" t="s">
        <v>20</v>
      </c>
      <c r="F59" s="36">
        <f>M20</f>
        <v>2372.701122</v>
      </c>
    </row>
    <row r="60" spans="1:6" ht="12.75">
      <c r="A60" t="s">
        <v>21</v>
      </c>
      <c r="F60" s="11">
        <f>M35</f>
        <v>12173.98990386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70.9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0.26</v>
      </c>
      <c r="E65" t="s">
        <v>14</v>
      </c>
      <c r="F65" s="11">
        <f>B65*D65</f>
        <v>615.628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16942.632460392186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0.23</v>
      </c>
      <c r="E70" s="7"/>
      <c r="F70" s="11">
        <f>B70*D70</f>
        <v>544.594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1.03</v>
      </c>
      <c r="F73" s="11">
        <f>B73*D73</f>
        <v>2438.8340000000003</v>
      </c>
    </row>
    <row r="74" spans="1:6" ht="12.75">
      <c r="A74" s="4" t="s">
        <v>29</v>
      </c>
      <c r="B74" s="1"/>
      <c r="F74" s="32">
        <f>F70+F73</f>
        <v>2983.4280000000003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1.8</v>
      </c>
      <c r="E77" t="s">
        <v>14</v>
      </c>
      <c r="F77" s="11">
        <f>B77*D77</f>
        <v>4262.040000000001</v>
      </c>
    </row>
    <row r="78" spans="1:6" ht="12.75">
      <c r="A78" s="4" t="s">
        <v>31</v>
      </c>
      <c r="B78" s="1"/>
      <c r="F78" s="32">
        <f>SUM(F77)</f>
        <v>4262.040000000001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35647.99978039219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2067.5839872627466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37715.583767654934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133</v>
      </c>
    </row>
    <row r="84" spans="1:6" ht="12.75">
      <c r="A84" s="13"/>
      <c r="B84" s="40">
        <v>42736</v>
      </c>
      <c r="C84" s="41">
        <v>-876</v>
      </c>
      <c r="D84" s="42">
        <f>F44</f>
        <v>25041.04</v>
      </c>
      <c r="E84" s="42">
        <f>F82</f>
        <v>37715.583767654934</v>
      </c>
      <c r="F84" s="44">
        <f>C84+D84-E84</f>
        <v>-13550.543767654934</v>
      </c>
    </row>
    <row r="86" spans="1:6" ht="13.5" thickBot="1">
      <c r="A86" t="s">
        <v>87</v>
      </c>
      <c r="C86" s="54">
        <v>42736</v>
      </c>
      <c r="D86" s="8" t="s">
        <v>88</v>
      </c>
      <c r="E86" s="54">
        <v>42766</v>
      </c>
      <c r="F86" t="s">
        <v>89</v>
      </c>
    </row>
    <row r="87" spans="1:7" ht="13.5" thickBot="1">
      <c r="A87" t="s">
        <v>90</v>
      </c>
      <c r="F87" s="56">
        <f>E84</f>
        <v>37715.583767654934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2017-04-17T12:50:52Z</dcterms:modified>
  <cp:category/>
  <cp:version/>
  <cp:contentType/>
  <cp:contentStatus/>
</cp:coreProperties>
</file>