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<sst xmlns="http://schemas.openxmlformats.org/spreadsheetml/2006/main" count="166" uniqueCount="146">
  <si>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</si>
  <si>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</si>
  <si>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</si>
  <si>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</si>
  <si>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</si>
  <si>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</si>
  <si>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</si>
  <si>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</si>
  <si>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</si>
  <si>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</si>
  <si>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</si>
  <si>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</si>
  <si>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</si>
  <si>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</si>
  <si>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</si>
  <si>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</si>
  <si>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</si>
  <si>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</si>
  <si>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</si>
  <si>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</si>
  <si>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</si>
  <si>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</si>
  <si>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</si>
  <si>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</si>
  <si>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</si>
  <si>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</si>
  <si>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</si>
  <si>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</si>
  <si>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</si>
  <si>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</si>
  <si>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</si>
  <si>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</si>
  <si>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</si>
  <si>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</si>
  <si>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</si>
  <si>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</si>
  <si>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</si>
  <si>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</si>
  <si>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</si>
  <si>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</si>
  <si>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</si>
  <si>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</si>
  <si>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</si>
  <si>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</si>
  <si>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</si>
  <si>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</si>
  <si>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</si>
  <si>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</si>
  <si>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</si>
  <si>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</si>
  <si>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</si>
  <si>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</si>
  <si>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</si>
  <si>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</si>
  <si>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</si>
  <si>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</si>
  <si>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</si>
  <si>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</si>
  <si>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</si>
  <si>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</si>
  <si>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</si>
  <si>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</si>
  <si>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</si>
  <si>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</si>
  <si>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</si>
  <si>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</si>
  <si>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</si>
  <si>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</si>
  <si>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</si>
  <si>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</si>
  <si>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</si>
  <si>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</si>
  <si>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</si>
  <si>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</si>
  <si>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</si>
  <si>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</si>
  <si>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</si>
  <si>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</si>
  <si>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</si>
  <si>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</si>
  <si>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</si>
  <si>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</si>
  <si>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</si>
  <si>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</si>
  <si>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</si>
  <si>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</si>
  <si>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</si>
  <si>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</si>
  <si>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</si>
  <si>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</si>
  <si>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</si>
  <si>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</si>
  <si>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</si>
  <si>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</si>
  <si>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</si>
  <si>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</si>
  <si>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</si>
  <si>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</si>
  <si>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</si>
  <si>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</si>
  <si>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</si>
  <si>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</si>
  <si>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</si>
  <si>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</si>
  <si>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</si>
  <si>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</si>
  <si>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</si>
  <si>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</si>
  <si>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</si>
  <si>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</si>
  <si>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</si>
  <si>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</si>
  <si>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</si>
  <si>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</si>
  <si>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</si>
  <si>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</si>
  <si>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</si>
  <si>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</si>
  <si>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</si>
  <si>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</si>
  <si>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</si>
  <si>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</si>
  <si>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</si>
  <si>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</si>
  <si>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</si>
  <si>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</si>
  <si>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</si>
  <si>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</si>
  <si>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</si>
  <si>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</si>
  <si>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</si>
  <si>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</si>
  <si>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</si>
  <si>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</si>
  <si>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</si>
  <si>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</si>
  <si>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</si>
  <si>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</si>
  <si>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светильник</t>
  </si>
  <si>
    <t>9шт</t>
  </si>
  <si>
    <t>дюбель</t>
  </si>
  <si>
    <t>30шт</t>
  </si>
  <si>
    <t>смена светильника (9шт) п-д2,3</t>
  </si>
  <si>
    <t>смена ламп (1шт) п-д2</t>
  </si>
  <si>
    <t>лампа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</si>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</sst>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40" sqref="K40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8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134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6.95</v>
      </c>
      <c r="M14" s="46">
        <f t="shared" si="0"/>
        <v>954.85077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2.99</v>
      </c>
      <c r="M16" s="46">
        <f t="shared" si="0"/>
        <v>410.791914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1099.1088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28">
        <f>SUM(L6:L19)</f>
        <v>19.880000000000003</v>
      </c>
      <c r="M20" s="34">
        <f>SUM(M6:M19)</f>
        <v>2731.285368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142</v>
      </c>
      <c r="L24" s="25">
        <f>0.09*89.1</f>
        <v>8.018999999999998</v>
      </c>
      <c r="M24" s="33">
        <f aca="true" t="shared" si="1" ref="M24:M32">L24*114.3*1.202*1.15</f>
        <v>1266.9770609099994</v>
      </c>
    </row>
    <row r="25" spans="1:13" ht="12.75">
      <c r="A25" t="s">
        <v>108</v>
      </c>
      <c r="J25" s="20">
        <v>2</v>
      </c>
      <c r="K25" s="20" t="s">
        <v>143</v>
      </c>
      <c r="L25" s="46">
        <v>0.071</v>
      </c>
      <c r="M25" s="33">
        <f t="shared" si="1"/>
        <v>11.217779189999998</v>
      </c>
    </row>
    <row r="26" spans="1:13" ht="12.75">
      <c r="A26" t="s">
        <v>109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/>
      <c r="K33" s="30" t="s">
        <v>57</v>
      </c>
      <c r="L33" s="28">
        <f>SUM(L24:L24)</f>
        <v>8.018999999999998</v>
      </c>
      <c r="M33" s="34">
        <f>SUM(M24:M32)</f>
        <v>1278.1948400999995</v>
      </c>
    </row>
    <row r="34" spans="1:11" ht="12.75">
      <c r="A34" t="s">
        <v>2</v>
      </c>
      <c r="E34">
        <v>0</v>
      </c>
      <c r="F34" t="s">
        <v>65</v>
      </c>
      <c r="K34" s="1" t="s">
        <v>61</v>
      </c>
    </row>
    <row r="35" spans="1:13" ht="12.75">
      <c r="A35" t="s">
        <v>3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t="s">
        <v>4</v>
      </c>
      <c r="E36">
        <v>248</v>
      </c>
      <c r="F36" t="s">
        <v>65</v>
      </c>
      <c r="J36" s="23" t="s">
        <v>35</v>
      </c>
      <c r="K36" s="23" t="s">
        <v>36</v>
      </c>
      <c r="L36" s="23"/>
      <c r="M36" s="23" t="s">
        <v>63</v>
      </c>
    </row>
    <row r="37" spans="10:13" ht="12.75">
      <c r="J37" s="20">
        <v>1</v>
      </c>
      <c r="K37" s="20" t="s">
        <v>138</v>
      </c>
      <c r="L37" s="25" t="s">
        <v>139</v>
      </c>
      <c r="M37" s="25">
        <f>9*60.93</f>
        <v>548.37</v>
      </c>
    </row>
    <row r="38" spans="2:13" ht="12.75">
      <c r="B38" s="1" t="s">
        <v>5</v>
      </c>
      <c r="C38" s="1"/>
      <c r="J38" s="20">
        <v>2</v>
      </c>
      <c r="K38" s="20" t="s">
        <v>140</v>
      </c>
      <c r="L38" s="25" t="s">
        <v>141</v>
      </c>
      <c r="M38" s="25">
        <f>30*5</f>
        <v>150</v>
      </c>
    </row>
    <row r="39" spans="10:13" ht="12.75">
      <c r="J39" s="20">
        <v>3</v>
      </c>
      <c r="K39" s="20" t="s">
        <v>144</v>
      </c>
      <c r="L39" s="25" t="s">
        <v>145</v>
      </c>
      <c r="M39" s="25">
        <v>13</v>
      </c>
    </row>
    <row r="40" spans="1:13" ht="12.75">
      <c r="A40" s="2" t="s">
        <v>6</v>
      </c>
      <c r="F40" s="11">
        <f>41787.97+-1939.61</f>
        <v>39848.36</v>
      </c>
      <c r="J40" s="20">
        <v>4</v>
      </c>
      <c r="K40" s="57"/>
      <c r="L40" s="58"/>
      <c r="M40" s="61"/>
    </row>
    <row r="41" spans="1:13" ht="12.75">
      <c r="A41" t="s">
        <v>7</v>
      </c>
      <c r="F41" s="11">
        <f>37942.57</f>
        <v>37942.57</v>
      </c>
      <c r="J41" s="20">
        <v>5</v>
      </c>
      <c r="K41" s="20"/>
      <c r="L41" s="25"/>
      <c r="M41" s="25"/>
    </row>
    <row r="42" spans="2:13" ht="12.75">
      <c r="B42" t="s">
        <v>8</v>
      </c>
      <c r="F42" s="9">
        <f>F41/F40</f>
        <v>0.9521739414118925</v>
      </c>
      <c r="J42" s="20">
        <v>6</v>
      </c>
      <c r="K42" s="20"/>
      <c r="L42" s="25"/>
      <c r="M42" s="25"/>
    </row>
    <row r="43" spans="1:13" ht="12.75">
      <c r="A43" t="s">
        <v>128</v>
      </c>
      <c r="F43" s="5">
        <f>6553.57+250+400</f>
        <v>7203.57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45146.14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13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14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15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8025.34532</v>
      </c>
      <c r="J52" s="20">
        <v>16</v>
      </c>
      <c r="K52" s="20"/>
      <c r="L52" s="25"/>
      <c r="M52" s="25"/>
    </row>
    <row r="53" spans="1:13" ht="12.75">
      <c r="A53" s="4" t="s">
        <v>16</v>
      </c>
      <c r="J53" s="20">
        <v>17</v>
      </c>
      <c r="K53" s="20"/>
      <c r="L53" s="25"/>
      <c r="M53" s="25"/>
    </row>
    <row r="54" spans="1:13" ht="12.75">
      <c r="A54" t="s">
        <v>76</v>
      </c>
      <c r="D54" s="5">
        <v>1.92</v>
      </c>
      <c r="E54" t="s">
        <v>14</v>
      </c>
      <c r="F54" s="11">
        <f>E33*D54</f>
        <v>5461.248</v>
      </c>
      <c r="J54" s="20">
        <v>18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>
        <v>19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5461.248</v>
      </c>
      <c r="J56" s="20">
        <v>20</v>
      </c>
      <c r="K56" s="20"/>
      <c r="L56" s="25"/>
      <c r="M56" s="25"/>
    </row>
    <row r="57" spans="1:13" ht="12.75">
      <c r="A57" s="4" t="s">
        <v>18</v>
      </c>
      <c r="B57" s="4"/>
      <c r="J57" s="20">
        <v>21</v>
      </c>
      <c r="K57" s="20"/>
      <c r="L57" s="25"/>
      <c r="M57" s="25"/>
    </row>
    <row r="58" spans="1:13" ht="12.75">
      <c r="A58" t="s">
        <v>19</v>
      </c>
      <c r="C58" s="53">
        <v>167335</v>
      </c>
      <c r="D58">
        <v>228935.4</v>
      </c>
      <c r="E58">
        <v>2844.4</v>
      </c>
      <c r="F58" s="35">
        <f>C58/D58*E58</f>
        <v>2079.0479497709835</v>
      </c>
      <c r="J58" s="20">
        <v>22</v>
      </c>
      <c r="K58" s="20"/>
      <c r="L58" s="25"/>
      <c r="M58" s="25"/>
    </row>
    <row r="59" spans="1:13" ht="12.75">
      <c r="A59" t="s">
        <v>20</v>
      </c>
      <c r="F59" s="35">
        <f>M20</f>
        <v>2731.285368</v>
      </c>
      <c r="J59" s="20">
        <v>23</v>
      </c>
      <c r="K59" s="20"/>
      <c r="L59" s="25"/>
      <c r="M59" s="25"/>
    </row>
    <row r="60" spans="1:13" ht="12.75">
      <c r="A60" t="s">
        <v>21</v>
      </c>
      <c r="F60" s="11">
        <f>M33</f>
        <v>1278.1948400999995</v>
      </c>
      <c r="J60" s="20">
        <v>24</v>
      </c>
      <c r="K60" s="20"/>
      <c r="L60" s="25"/>
      <c r="M60" s="25"/>
    </row>
    <row r="61" spans="1:13" ht="12.75">
      <c r="A61" t="s">
        <v>74</v>
      </c>
      <c r="F61" s="5">
        <v>0</v>
      </c>
      <c r="J61" s="20"/>
      <c r="K61" s="20"/>
      <c r="L61" s="31" t="s">
        <v>64</v>
      </c>
      <c r="M61" s="28">
        <f>SUM(M37:M60)</f>
        <v>711.37</v>
      </c>
    </row>
    <row r="62" spans="1:6" ht="12.75">
      <c r="A62" t="s">
        <v>22</v>
      </c>
      <c r="F62" s="5">
        <f>M61</f>
        <v>711.37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0.37</v>
      </c>
      <c r="E65" t="s">
        <v>14</v>
      </c>
      <c r="F65" s="11">
        <f>B65*D65</f>
        <v>1052.428</v>
      </c>
    </row>
    <row r="66" spans="1:6" ht="12.75">
      <c r="A66" s="49" t="s">
        <v>77</v>
      </c>
      <c r="B66" s="49" t="s">
        <v>78</v>
      </c>
      <c r="C66" s="49"/>
      <c r="D66" s="52"/>
      <c r="E66" s="49"/>
      <c r="F66" s="52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7852.326157870982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</v>
      </c>
      <c r="E70" t="s">
        <v>14</v>
      </c>
      <c r="F70" s="11">
        <f>B70*D70</f>
        <v>568.88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0.97</v>
      </c>
      <c r="F73" s="11">
        <f>B73*D73</f>
        <v>2759.068</v>
      </c>
    </row>
    <row r="74" spans="1:6" ht="12.75">
      <c r="A74" s="4" t="s">
        <v>28</v>
      </c>
      <c r="B74" s="1"/>
      <c r="F74" s="32">
        <f>F70+F73</f>
        <v>3327.9480000000003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2.1</v>
      </c>
      <c r="F77" s="5">
        <f>B77*D77</f>
        <v>5973.240000000001</v>
      </c>
    </row>
    <row r="78" spans="1:6" ht="12.75">
      <c r="A78" s="4" t="s">
        <v>30</v>
      </c>
      <c r="B78" s="1"/>
      <c r="F78" s="8">
        <f>SUM(F77)</f>
        <v>5973.240000000001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30640.107477870984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1777.126233716517</v>
      </c>
      <c r="I81" s="7"/>
    </row>
    <row r="82" spans="1:9" ht="12.75">
      <c r="A82" s="1"/>
      <c r="B82" s="36" t="s">
        <v>131</v>
      </c>
      <c r="C82" s="45"/>
      <c r="D82" s="1"/>
      <c r="E82" s="59"/>
      <c r="F82" s="60">
        <v>4090.45</v>
      </c>
      <c r="I82" s="7"/>
    </row>
    <row r="83" spans="1:9" ht="12.75">
      <c r="A83" s="1"/>
      <c r="B83" s="36" t="s">
        <v>132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133</v>
      </c>
      <c r="C84" s="45"/>
      <c r="D84" s="1"/>
      <c r="E84" s="59"/>
      <c r="F84" s="60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36734.1537115875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42948</v>
      </c>
      <c r="C87" s="40">
        <v>-168870</v>
      </c>
      <c r="D87" s="43">
        <f>F44</f>
        <v>45146.14</v>
      </c>
      <c r="E87" s="43">
        <f>F85</f>
        <v>36734.1537115875</v>
      </c>
      <c r="F87" s="44">
        <f>C87+D87-E87</f>
        <v>-160458.0137115875</v>
      </c>
    </row>
    <row r="89" spans="1:6" ht="13.5" thickBot="1">
      <c r="A89" t="s">
        <v>113</v>
      </c>
      <c r="C89" s="55">
        <v>42948</v>
      </c>
      <c r="D89" s="8" t="s">
        <v>114</v>
      </c>
      <c r="E89" s="55" t="s">
        <v>137</v>
      </c>
      <c r="F89" t="s">
        <v>115</v>
      </c>
    </row>
    <row r="90" spans="1:7" ht="13.5" thickBot="1">
      <c r="A90" t="s">
        <v>116</v>
      </c>
      <c r="F90" s="56">
        <f>E87</f>
        <v>36734.1537115875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2017-08-21T12:44:39Z</cp:lastPrinted>
  <dcterms:created xsi:type="dcterms:W3CDTF">2008-08-18T07:30:19Z</dcterms:created>
  <dcterms:modified xsi:type="dcterms:W3CDTF">2017-11-10T12:50:42Z</dcterms:modified>
  <cp:category/>
  <cp:version/>
  <cp:contentType/>
  <cp:contentStatus/>
</cp:coreProperties>
</file>