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<sst xmlns="http://schemas.openxmlformats.org/spreadsheetml/2006/main" count="161" uniqueCount="138">
  <si>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</si>
  <si>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</si>
  <si>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</si>
  <si>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</si>
  <si>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</si>
  <si>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</si>
  <si>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</si>
  <si>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</si>
  <si>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</si>
  <si>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</si>
  <si>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</si>
  <si>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</si>
  <si>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</si>
  <si>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</si>
  <si>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</si>
  <si>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</si>
  <si>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</si>
  <si>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</si>
  <si>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</si>
  <si>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</si>
  <si>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</si>
  <si>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</si>
  <si>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</si>
  <si>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</si>
  <si>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</si>
  <si>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</si>
  <si>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</si>
  <si>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</si>
  <si>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</si>
  <si>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</si>
  <si>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</si>
  <si>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</si>
  <si>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</si>
  <si>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</si>
  <si>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</si>
  <si>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</si>
  <si>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</si>
  <si>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</si>
  <si>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</si>
  <si>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</si>
  <si>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</si>
  <si>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</si>
  <si>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</si>
  <si>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</si>
  <si>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</si>
  <si>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</si>
  <si>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</si>
  <si>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</si>
  <si>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</si>
  <si>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</si>
  <si>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</si>
  <si>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</si>
  <si>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</si>
  <si>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</si>
  <si>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</si>
  <si>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</si>
  <si>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</si>
  <si>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</si>
  <si>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</si>
  <si>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</si>
  <si>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</si>
  <si>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</si>
  <si>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</si>
  <si>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</si>
  <si>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</si>
  <si>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</si>
  <si>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</si>
  <si>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</si>
  <si>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</si>
  <si>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</si>
  <si>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</si>
  <si>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</si>
  <si>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</si>
  <si>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</si>
  <si>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</si>
  <si>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</si>
  <si>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</si>
  <si>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</si>
  <si>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</si>
  <si>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</si>
  <si>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</si>
  <si>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</si>
  <si>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</si>
  <si>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</si>
  <si>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</si>
  <si>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</si>
  <si>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</si>
  <si>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</si>
  <si>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</si>
  <si>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</si>
  <si>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</si>
  <si>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</si>
  <si>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</si>
  <si>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</si>
  <si>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</si>
  <si>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</si>
  <si>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</si>
  <si>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</si>
  <si>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</si>
  <si>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</si>
  <si>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</si>
  <si>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</si>
  <si>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</si>
  <si>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</si>
  <si>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</si>
  <si>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</si>
  <si>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</si>
  <si>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</si>
  <si>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</si>
  <si>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</si>
  <si>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</si>
  <si>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</si>
  <si>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</si>
  <si>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</si>
  <si>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</si>
  <si>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</si>
  <si>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</si>
  <si>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</si>
  <si>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</si>
  <si>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</si>
  <si>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</si>
  <si>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</si>
  <si>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</si>
  <si>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</si>
  <si>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</si>
  <si>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</si>
  <si>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</si>
  <si>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</si>
  <si>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</si>
  <si>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</si>
  <si>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</si>
  <si>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</si>
  <si>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</si>
  <si>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</si>
  <si>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</si>
  <si>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 xml:space="preserve">смена ламп (1шт) </t>
  </si>
  <si>
    <t>лампа</t>
  </si>
  <si>
    <t>1шт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</si>
</sst>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24" borderId="0" xfId="0" applyNumberFormat="1" applyFill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L6*114.3*1.202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752.889528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8.34</v>
      </c>
      <c r="M20" s="34">
        <f>SUM(M6:M19)</f>
        <v>1145.820924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v>0.07</v>
      </c>
      <c r="M24" s="33">
        <f aca="true" t="shared" si="1" ref="M24:M35">L24*114.3*1.202*1.15</f>
        <v>11.0597823</v>
      </c>
    </row>
    <row r="25" spans="1:13" ht="12.75">
      <c r="A25" t="s">
        <v>106</v>
      </c>
      <c r="J25" s="20">
        <v>2</v>
      </c>
      <c r="K25" s="20"/>
      <c r="L25" s="49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0.07</v>
      </c>
      <c r="M36" s="34">
        <f>SUM(M24:M35)</f>
        <v>11.0597823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46279.81</f>
        <v>46279.81</v>
      </c>
      <c r="J40" s="20">
        <v>1</v>
      </c>
      <c r="K40" s="20" t="s">
        <v>136</v>
      </c>
      <c r="L40" s="25" t="s">
        <v>137</v>
      </c>
      <c r="M40" s="25">
        <v>14.5</v>
      </c>
    </row>
    <row r="41" spans="1:13" ht="12.75">
      <c r="A41" t="s">
        <v>7</v>
      </c>
      <c r="F41" s="60">
        <f>52001.65</f>
        <v>52001.65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1.1236357711926648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53051.65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(2800+1392.33)*1.202</f>
        <v>5039.18066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(2000+266.66)*1.202</f>
        <v>2724.5253199999997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0.53</v>
      </c>
      <c r="F51" s="5">
        <f>E51*E33</f>
        <v>1753.1340000000002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9516.83998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E33*D54</f>
        <v>6251.742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0.4</v>
      </c>
      <c r="E55" t="s">
        <v>14</v>
      </c>
      <c r="F55" s="11">
        <f>B55*D55</f>
        <v>92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6343.742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166649</v>
      </c>
      <c r="D58">
        <v>228935.4</v>
      </c>
      <c r="E58">
        <v>3307.8</v>
      </c>
      <c r="F58" s="35">
        <f>C58/D58*E58</f>
        <v>2407.8476382420545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1145.820924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11.0597823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1*600*1.202</f>
        <v>721.1999999999999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M68</f>
        <v>14.5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0.24</v>
      </c>
      <c r="E65" t="s">
        <v>14</v>
      </c>
      <c r="F65" s="11">
        <f>B65*D65</f>
        <v>793.8720000000001</v>
      </c>
      <c r="J65" s="20">
        <v>26</v>
      </c>
      <c r="K65" s="20"/>
      <c r="L65" s="25"/>
      <c r="M65" s="25"/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27</v>
      </c>
      <c r="K66" s="20"/>
      <c r="L66" s="25"/>
      <c r="M66" s="25"/>
    </row>
    <row r="67" spans="1:13" ht="12.75">
      <c r="A67" s="46" t="s">
        <v>84</v>
      </c>
      <c r="B67" s="46"/>
      <c r="C67" s="46"/>
      <c r="D67" s="47">
        <v>0.87</v>
      </c>
      <c r="E67" s="46"/>
      <c r="F67" s="47">
        <f>D67*E33</f>
        <v>2877.786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7972.086344542055</v>
      </c>
      <c r="J68" s="20"/>
      <c r="K68" s="20"/>
      <c r="L68" s="31" t="s">
        <v>64</v>
      </c>
      <c r="M68" s="34">
        <f>SUM(M40:M67)</f>
        <v>14.5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0.26</v>
      </c>
      <c r="E70" s="7" t="s">
        <v>14</v>
      </c>
      <c r="F70" s="11">
        <f>B70*D70</f>
        <v>860.028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1.34</v>
      </c>
      <c r="E73" t="s">
        <v>14</v>
      </c>
      <c r="F73" s="11">
        <f>B73*D73</f>
        <v>4432.452</v>
      </c>
    </row>
    <row r="74" spans="1:6" ht="12.75">
      <c r="A74" s="4" t="s">
        <v>29</v>
      </c>
      <c r="F74" s="32">
        <f>F70+F73</f>
        <v>5292.4800000000005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2.67</v>
      </c>
      <c r="E77" t="s">
        <v>14</v>
      </c>
      <c r="F77" s="11">
        <f>B77*D77</f>
        <v>8831.826000000001</v>
      </c>
    </row>
    <row r="78" spans="1:6" ht="12.75">
      <c r="A78" s="4" t="s">
        <v>31</v>
      </c>
      <c r="F78" s="32">
        <f>SUM(F77)</f>
        <v>8831.826000000001</v>
      </c>
    </row>
    <row r="79" spans="1:6" ht="12.75">
      <c r="A79" s="50" t="s">
        <v>78</v>
      </c>
      <c r="B79" s="46"/>
      <c r="C79" s="46"/>
      <c r="D79" s="45">
        <v>2.44</v>
      </c>
      <c r="E79" s="46"/>
      <c r="F79" s="51">
        <f>D79*E33</f>
        <v>8071.032</v>
      </c>
    </row>
    <row r="80" spans="1:6" ht="12.75">
      <c r="A80" s="1" t="s">
        <v>32</v>
      </c>
      <c r="B80" s="1"/>
      <c r="F80" s="32">
        <f>F52+F56+F68+F74+F78+F79</f>
        <v>46028.00632454205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2669.624366823439</v>
      </c>
      <c r="I81" s="7"/>
    </row>
    <row r="82" spans="1:9" ht="12.75">
      <c r="A82" s="1"/>
      <c r="B82" s="36" t="s">
        <v>129</v>
      </c>
      <c r="C82" s="48"/>
      <c r="D82" s="1"/>
      <c r="E82" s="58"/>
      <c r="F82" s="59">
        <v>5045.56</v>
      </c>
      <c r="I82" s="7"/>
    </row>
    <row r="83" spans="1:9" ht="12.75">
      <c r="A83" s="1"/>
      <c r="B83" s="36" t="s">
        <v>130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131</v>
      </c>
      <c r="C84" s="48"/>
      <c r="D84" s="1"/>
      <c r="E84" s="58"/>
      <c r="F84" s="59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54073.76069136549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132</v>
      </c>
    </row>
    <row r="87" spans="1:6" ht="12.75">
      <c r="A87" s="13"/>
      <c r="B87" s="39">
        <v>43435</v>
      </c>
      <c r="C87" s="40">
        <v>265009</v>
      </c>
      <c r="D87" s="44">
        <f>F44</f>
        <v>53051.65</v>
      </c>
      <c r="E87" s="44">
        <f>F85</f>
        <v>54073.76069136549</v>
      </c>
      <c r="F87" s="42">
        <f>C87+D87-E87</f>
        <v>263986.88930863456</v>
      </c>
    </row>
    <row r="89" spans="1:6" ht="13.5" thickBot="1">
      <c r="A89" t="s">
        <v>111</v>
      </c>
      <c r="C89" s="55">
        <v>43070</v>
      </c>
      <c r="D89" s="8" t="s">
        <v>112</v>
      </c>
      <c r="E89" s="55">
        <v>43100</v>
      </c>
      <c r="F89" t="s">
        <v>113</v>
      </c>
    </row>
    <row r="90" spans="1:7" ht="13.5" thickBot="1">
      <c r="A90" t="s">
        <v>114</v>
      </c>
      <c r="F90" s="56">
        <f>E87</f>
        <v>54073.76069136549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2017-08-21T12:42:48Z</cp:lastPrinted>
  <dcterms:created xsi:type="dcterms:W3CDTF">2008-08-18T07:30:19Z</dcterms:created>
  <dcterms:modified xsi:type="dcterms:W3CDTF">2018-03-28T05:58:49Z</dcterms:modified>
  <cp:category/>
  <cp:version/>
  <cp:contentType/>
  <cp:contentStatus/>
</cp:coreProperties>
</file>