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<sst xmlns="http://schemas.openxmlformats.org/spreadsheetml/2006/main" count="166" uniqueCount="143">
  <si>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</si>
  <si>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</si>
  <si>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</si>
  <si>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</si>
  <si>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</si>
  <si>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</si>
  <si>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</si>
  <si>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</si>
  <si>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</si>
  <si>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</si>
  <si>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</si>
  <si>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</si>
  <si>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</si>
  <si>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</si>
  <si>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</si>
  <si>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</si>
  <si>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</si>
  <si>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</si>
  <si>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</si>
  <si>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</si>
  <si>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</si>
  <si>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</si>
  <si>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</si>
  <si>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</si>
  <si>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</si>
  <si>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</si>
  <si>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</si>
  <si>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</si>
  <si>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</si>
  <si>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</si>
  <si>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</si>
  <si>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</si>
  <si>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</si>
  <si>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</si>
  <si>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</si>
  <si>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</si>
  <si>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</si>
  <si>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</si>
  <si>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</si>
  <si>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</si>
  <si>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</si>
  <si>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</si>
  <si>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</si>
  <si>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</si>
  <si>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</si>
  <si>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</si>
  <si>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</si>
  <si>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</si>
  <si>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</si>
  <si>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</si>
  <si>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</si>
  <si>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</si>
  <si>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</si>
  <si>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</si>
  <si>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</si>
  <si>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</si>
  <si>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</si>
  <si>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</si>
  <si>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</si>
  <si>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</si>
  <si>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</si>
  <si>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</si>
  <si>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</si>
  <si>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</si>
  <si>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</si>
  <si>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</si>
  <si>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</si>
  <si>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</si>
  <si>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</si>
  <si>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</si>
  <si>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</si>
  <si>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</si>
  <si>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</si>
  <si>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</si>
  <si>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</si>
  <si>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</si>
  <si>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</si>
  <si>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</si>
  <si>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</si>
  <si>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</si>
  <si>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</si>
  <si>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</si>
  <si>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</si>
  <si>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</si>
  <si>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</si>
  <si>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</si>
  <si>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</si>
  <si>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</si>
  <si>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</si>
  <si>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</si>
  <si>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</si>
  <si>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</si>
  <si>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</si>
  <si>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</si>
  <si>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</si>
  <si>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</si>
  <si>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</si>
  <si>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</si>
  <si>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</si>
  <si>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</si>
  <si>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</si>
  <si>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</si>
  <si>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</si>
  <si>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</si>
  <si>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</si>
  <si>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</si>
  <si>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</si>
  <si>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</si>
  <si>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</si>
  <si>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</si>
  <si>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</si>
  <si>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</si>
  <si>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</si>
  <si>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</si>
  <si>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</si>
  <si>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</si>
  <si>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</si>
  <si>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</si>
  <si>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</si>
  <si>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</si>
  <si>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</si>
  <si>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</si>
  <si>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</si>
  <si>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</si>
  <si>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</si>
  <si>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</si>
  <si>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(Спарк,эр-телеком,комстар,ростелеком)</t>
  </si>
  <si>
    <t>директора: Падуна Э.В. Действующего на основании _Устава__________________</t>
  </si>
  <si>
    <t>Рязаньгоргаз (тех.обслуживание и ремонт)</t>
  </si>
  <si>
    <t>2017 г.</t>
  </si>
  <si>
    <t>расходы на одн по эл.эн.</t>
  </si>
  <si>
    <t>расходы на одн по хвс</t>
  </si>
  <si>
    <t>расходы на одн по гвс</t>
  </si>
  <si>
    <t>сентября</t>
  </si>
  <si>
    <t>за   сентябрь  2017 г.</t>
  </si>
  <si>
    <t>ост.на 01.10.</t>
  </si>
  <si>
    <t>прочистка канализации п-д1,3</t>
  </si>
  <si>
    <t>смена выключателя (1шт) эл.уз.</t>
  </si>
  <si>
    <t>выключатель</t>
  </si>
  <si>
    <t>1шт</t>
  </si>
  <si>
    <t xml:space="preserve">смена ламп (6шт) </t>
  </si>
  <si>
    <t>лампа</t>
  </si>
  <si>
    <t>6шт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</si>
</sst>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0">
      <selection activeCell="M43" sqref="M43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9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L6*114.3*1.202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L7*114.3*1.202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7">
        <f t="shared" si="0"/>
        <v>522.0766799999999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309.12435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68.6943</v>
      </c>
    </row>
    <row r="20" spans="1:13" ht="12.75">
      <c r="A20" t="s">
        <v>127</v>
      </c>
      <c r="J20" s="20"/>
      <c r="K20" s="27" t="s">
        <v>57</v>
      </c>
      <c r="L20" s="28">
        <f>SUM(L6:L19)</f>
        <v>6.55</v>
      </c>
      <c r="M20" s="33">
        <f>SUM(M6:M19)</f>
        <v>899.89533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25">
        <v>9.66</v>
      </c>
      <c r="M24" s="32">
        <f aca="true" t="shared" si="1" ref="M24:M36">L24*114.3*1.202*1.15</f>
        <v>1526.2499573999996</v>
      </c>
    </row>
    <row r="25" spans="1:13" ht="12.75">
      <c r="A25" t="s">
        <v>106</v>
      </c>
      <c r="J25" s="20">
        <v>2</v>
      </c>
      <c r="K25" s="20" t="s">
        <v>137</v>
      </c>
      <c r="L25" s="25">
        <v>0.24</v>
      </c>
      <c r="M25" s="32">
        <f t="shared" si="1"/>
        <v>37.9192536</v>
      </c>
    </row>
    <row r="26" spans="1:13" ht="12.75">
      <c r="A26" t="s">
        <v>107</v>
      </c>
      <c r="J26" s="20">
        <v>3</v>
      </c>
      <c r="K26" s="20" t="s">
        <v>140</v>
      </c>
      <c r="L26" s="25">
        <f>0.06*7.1</f>
        <v>0.426</v>
      </c>
      <c r="M26" s="32">
        <f t="shared" si="1"/>
        <v>67.30667514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3473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952.3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473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57</v>
      </c>
      <c r="L37" s="28">
        <f>SUM(L24:L36)</f>
        <v>10.326</v>
      </c>
      <c r="M37" s="33">
        <f>SUM(M24:M36)</f>
        <v>1631.4758861399996</v>
      </c>
    </row>
    <row r="38" ht="12.75">
      <c r="K38" s="1" t="s">
        <v>61</v>
      </c>
    </row>
    <row r="39" spans="1:13" ht="12.75">
      <c r="A39" s="2" t="s">
        <v>6</v>
      </c>
      <c r="F39" s="11">
        <f>53410.64+32.36+-756.97</f>
        <v>52686.03</v>
      </c>
      <c r="J39" s="22" t="s">
        <v>35</v>
      </c>
      <c r="K39" s="22"/>
      <c r="L39" s="22" t="s">
        <v>62</v>
      </c>
      <c r="M39" s="22" t="s">
        <v>41</v>
      </c>
    </row>
    <row r="40" spans="1:13" ht="12.75">
      <c r="A40" t="s">
        <v>7</v>
      </c>
      <c r="F40" s="5">
        <f>45498.85</f>
        <v>45498.85</v>
      </c>
      <c r="J40" s="23" t="s">
        <v>36</v>
      </c>
      <c r="K40" s="23" t="s">
        <v>37</v>
      </c>
      <c r="L40" s="23"/>
      <c r="M40" s="23" t="s">
        <v>63</v>
      </c>
    </row>
    <row r="41" spans="2:13" ht="12.75">
      <c r="B41" t="s">
        <v>8</v>
      </c>
      <c r="F41" s="9">
        <f>F40/F39</f>
        <v>0.8635847111653696</v>
      </c>
      <c r="J41" s="20">
        <v>1</v>
      </c>
      <c r="K41" s="20" t="s">
        <v>138</v>
      </c>
      <c r="L41" s="25" t="s">
        <v>139</v>
      </c>
      <c r="M41" s="25">
        <v>65.31</v>
      </c>
    </row>
    <row r="42" spans="1:13" ht="12.75">
      <c r="A42" s="13" t="s">
        <v>126</v>
      </c>
      <c r="B42" s="13"/>
      <c r="C42" s="13"/>
      <c r="D42" s="13"/>
      <c r="E42" s="13"/>
      <c r="F42" s="5">
        <f>250+400+250+400</f>
        <v>1300</v>
      </c>
      <c r="J42" s="20">
        <v>2</v>
      </c>
      <c r="K42" s="20" t="s">
        <v>141</v>
      </c>
      <c r="L42" s="25" t="s">
        <v>142</v>
      </c>
      <c r="M42" s="25">
        <f>6*13</f>
        <v>78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46798.85</v>
      </c>
      <c r="J43" s="20">
        <v>3</v>
      </c>
      <c r="K43" s="20"/>
      <c r="L43" s="25"/>
      <c r="M43" s="25"/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5</v>
      </c>
      <c r="K45" s="20"/>
      <c r="L45" s="25"/>
      <c r="M45" s="25"/>
    </row>
    <row r="46" spans="10:13" ht="12.75">
      <c r="J46" s="20">
        <v>6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/>
      <c r="L47" s="25"/>
      <c r="M47" s="25"/>
    </row>
    <row r="48" spans="1:13" ht="12.75">
      <c r="A48" t="s">
        <v>12</v>
      </c>
      <c r="F48" s="11">
        <v>4047.13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(2400+114.28)*1.202</f>
        <v>3022.16456</v>
      </c>
      <c r="J49" s="20">
        <v>9</v>
      </c>
      <c r="K49" s="20"/>
      <c r="L49" s="25"/>
      <c r="M49" s="25"/>
    </row>
    <row r="50" spans="1:13" ht="12.75">
      <c r="A50" s="6" t="s">
        <v>82</v>
      </c>
      <c r="E50" s="5">
        <v>0</v>
      </c>
      <c r="F50" s="5">
        <f>E50*E32</f>
        <v>0</v>
      </c>
      <c r="J50" s="20">
        <v>10</v>
      </c>
      <c r="K50" s="20"/>
      <c r="L50" s="25"/>
      <c r="M50" s="25"/>
    </row>
    <row r="51" spans="1:13" ht="12.75">
      <c r="A51" s="4" t="s">
        <v>33</v>
      </c>
      <c r="F51" s="31">
        <f>F48+F49+F50</f>
        <v>7069.29456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74</v>
      </c>
      <c r="C53" s="13"/>
      <c r="D53" s="44">
        <v>1.92</v>
      </c>
      <c r="E53" s="13" t="s">
        <v>14</v>
      </c>
      <c r="F53" s="11">
        <f>E32*D53</f>
        <v>6668.16</v>
      </c>
      <c r="J53" s="20">
        <v>13</v>
      </c>
      <c r="K53" s="20"/>
      <c r="L53" s="25"/>
      <c r="M53" s="25"/>
    </row>
    <row r="54" spans="1:13" ht="12.75">
      <c r="A54" t="s">
        <v>78</v>
      </c>
      <c r="B54">
        <v>952.3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6668.16</v>
      </c>
      <c r="J55" s="20">
        <v>15</v>
      </c>
      <c r="K55" s="20"/>
      <c r="L55" s="25"/>
      <c r="M55" s="25"/>
    </row>
    <row r="56" spans="1:13" ht="12.75">
      <c r="A56" s="4" t="s">
        <v>18</v>
      </c>
      <c r="B56" s="4"/>
      <c r="J56" s="20">
        <v>16</v>
      </c>
      <c r="K56" s="20"/>
      <c r="L56" s="25"/>
      <c r="M56" s="25"/>
    </row>
    <row r="57" spans="1:13" ht="12.75">
      <c r="A57" t="s">
        <v>19</v>
      </c>
      <c r="C57" s="50">
        <v>161506</v>
      </c>
      <c r="D57">
        <v>228935.4</v>
      </c>
      <c r="E57">
        <v>3473</v>
      </c>
      <c r="F57" s="34">
        <f>C57/D57*E57</f>
        <v>2450.081280570851</v>
      </c>
      <c r="J57" s="20">
        <v>17</v>
      </c>
      <c r="K57" s="20"/>
      <c r="L57" s="25"/>
      <c r="M57" s="25"/>
    </row>
    <row r="58" spans="1:13" ht="12.75">
      <c r="A58" t="s">
        <v>20</v>
      </c>
      <c r="F58" s="34">
        <f>M20</f>
        <v>899.89533</v>
      </c>
      <c r="J58" s="20">
        <v>18</v>
      </c>
      <c r="K58" s="20"/>
      <c r="L58" s="25"/>
      <c r="M58" s="25"/>
    </row>
    <row r="59" spans="1:13" ht="12.75">
      <c r="A59" t="s">
        <v>21</v>
      </c>
      <c r="F59" s="11">
        <f>M37</f>
        <v>1631.4758861399996</v>
      </c>
      <c r="J59" s="20">
        <v>19</v>
      </c>
      <c r="K59" s="20"/>
      <c r="L59" s="25"/>
      <c r="M59" s="25"/>
    </row>
    <row r="60" spans="1:13" ht="12.75">
      <c r="A60" t="s">
        <v>71</v>
      </c>
      <c r="F60" s="5">
        <f>600*1.202</f>
        <v>721.1999999999999</v>
      </c>
      <c r="J60" s="20">
        <v>20</v>
      </c>
      <c r="K60" s="20"/>
      <c r="L60" s="25"/>
      <c r="M60" s="25"/>
    </row>
    <row r="61" spans="1:13" ht="12.75">
      <c r="A61" t="s">
        <v>22</v>
      </c>
      <c r="F61" s="11">
        <f>M72</f>
        <v>143.31</v>
      </c>
      <c r="J61" s="20">
        <v>21</v>
      </c>
      <c r="K61" s="20"/>
      <c r="L61" s="25"/>
      <c r="M61" s="25"/>
    </row>
    <row r="62" spans="1:13" ht="12.75">
      <c r="A62" t="s">
        <v>23</v>
      </c>
      <c r="F62" s="5"/>
      <c r="J62" s="20">
        <v>22</v>
      </c>
      <c r="K62" s="20"/>
      <c r="L62" s="25"/>
      <c r="M62" s="25"/>
    </row>
    <row r="63" spans="1:13" ht="12.75">
      <c r="A63" t="s">
        <v>24</v>
      </c>
      <c r="F63" s="5"/>
      <c r="J63" s="20">
        <v>23</v>
      </c>
      <c r="K63" s="20"/>
      <c r="L63" s="25"/>
      <c r="M63" s="25"/>
    </row>
    <row r="64" spans="2:13" ht="12.75">
      <c r="B64">
        <v>3473</v>
      </c>
      <c r="C64" t="s">
        <v>13</v>
      </c>
      <c r="D64" s="11">
        <v>0.23</v>
      </c>
      <c r="E64" t="s">
        <v>14</v>
      </c>
      <c r="F64" s="11">
        <f>B64*D64</f>
        <v>798.7900000000001</v>
      </c>
      <c r="J64" s="20">
        <v>24</v>
      </c>
      <c r="K64" s="20"/>
      <c r="L64" s="25"/>
      <c r="M64" s="25"/>
    </row>
    <row r="65" spans="1:13" ht="12.75">
      <c r="A65" s="50" t="s">
        <v>83</v>
      </c>
      <c r="B65" s="50"/>
      <c r="C65" s="50"/>
      <c r="D65" s="54"/>
      <c r="E65" s="50"/>
      <c r="F65" s="54">
        <f>D65*E32</f>
        <v>0</v>
      </c>
      <c r="J65" s="20">
        <v>25</v>
      </c>
      <c r="K65" s="20"/>
      <c r="L65" s="25"/>
      <c r="M65" s="25"/>
    </row>
    <row r="66" spans="1:13" ht="12.75">
      <c r="A66" s="50" t="s">
        <v>128</v>
      </c>
      <c r="B66" s="50"/>
      <c r="C66" s="50"/>
      <c r="D66" s="54">
        <v>0</v>
      </c>
      <c r="E66" s="50"/>
      <c r="F66" s="54">
        <v>0</v>
      </c>
      <c r="J66" s="20">
        <v>26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6644.75249671085</v>
      </c>
      <c r="J67" s="20">
        <v>27</v>
      </c>
      <c r="K67" s="20"/>
      <c r="L67" s="25"/>
      <c r="M67" s="25"/>
    </row>
    <row r="68" spans="1:13" ht="12.75">
      <c r="A68" s="4" t="s">
        <v>26</v>
      </c>
      <c r="F68" s="5"/>
      <c r="J68" s="20">
        <v>28</v>
      </c>
      <c r="K68" s="20"/>
      <c r="L68" s="25"/>
      <c r="M68" s="25"/>
    </row>
    <row r="69" spans="1:13" ht="12.75">
      <c r="A69" t="s">
        <v>27</v>
      </c>
      <c r="B69">
        <v>3473</v>
      </c>
      <c r="C69" t="s">
        <v>65</v>
      </c>
      <c r="D69" s="5">
        <v>0.21</v>
      </c>
      <c r="E69" t="s">
        <v>14</v>
      </c>
      <c r="F69" s="11">
        <f>B69*D69</f>
        <v>729.3299999999999</v>
      </c>
      <c r="J69" s="20">
        <v>29</v>
      </c>
      <c r="K69" s="20"/>
      <c r="L69" s="25"/>
      <c r="M69" s="25"/>
    </row>
    <row r="70" spans="1:13" ht="12.75">
      <c r="A70" t="s">
        <v>28</v>
      </c>
      <c r="F70" s="5"/>
      <c r="J70" s="20">
        <v>30</v>
      </c>
      <c r="K70" s="20"/>
      <c r="L70" s="25"/>
      <c r="M70" s="25"/>
    </row>
    <row r="71" spans="1:13" ht="12.75">
      <c r="A71" s="7" t="s">
        <v>72</v>
      </c>
      <c r="F71" s="5"/>
      <c r="J71" s="20">
        <v>31</v>
      </c>
      <c r="K71" s="20"/>
      <c r="L71" s="25"/>
      <c r="M71" s="25"/>
    </row>
    <row r="72" spans="2:13" ht="12.75">
      <c r="B72">
        <v>3473</v>
      </c>
      <c r="C72" t="s">
        <v>13</v>
      </c>
      <c r="D72" s="11">
        <v>1.01</v>
      </c>
      <c r="E72" t="s">
        <v>14</v>
      </c>
      <c r="F72" s="11">
        <f>B72*D72</f>
        <v>3507.73</v>
      </c>
      <c r="J72" s="20"/>
      <c r="K72" s="20"/>
      <c r="L72" s="30" t="s">
        <v>64</v>
      </c>
      <c r="M72" s="33">
        <f>SUM(M41:M71)</f>
        <v>143.31</v>
      </c>
    </row>
    <row r="73" spans="1:6" ht="12.75">
      <c r="A73" s="4" t="s">
        <v>29</v>
      </c>
      <c r="F73" s="31">
        <f>F69+F72</f>
        <v>4237.0599999999995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2.4</v>
      </c>
      <c r="E76" t="s">
        <v>14</v>
      </c>
      <c r="F76" s="11">
        <f>B76*D76</f>
        <v>8335.199999999999</v>
      </c>
    </row>
    <row r="77" spans="1:6" ht="12.75">
      <c r="A77" s="4" t="s">
        <v>31</v>
      </c>
      <c r="F77" s="8">
        <f>SUM(F76)</f>
        <v>8335.199999999999</v>
      </c>
    </row>
    <row r="78" spans="1:6" ht="12.75">
      <c r="A78" s="48" t="s">
        <v>77</v>
      </c>
      <c r="B78" s="45"/>
      <c r="C78" s="45"/>
      <c r="D78" s="46">
        <v>0</v>
      </c>
      <c r="E78" s="45"/>
      <c r="F78" s="49">
        <f>D78*E32</f>
        <v>0</v>
      </c>
    </row>
    <row r="79" spans="1:6" ht="12.75">
      <c r="A79" s="1" t="s">
        <v>32</v>
      </c>
      <c r="B79" s="1"/>
      <c r="F79" s="31">
        <f>F51+F55+F67+F73+F77+F78</f>
        <v>32954.46705671085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1911.3590892892291</v>
      </c>
    </row>
    <row r="81" spans="1:6" ht="12.75">
      <c r="A81" s="1"/>
      <c r="B81" s="35" t="s">
        <v>130</v>
      </c>
      <c r="C81" s="35"/>
      <c r="D81" s="1"/>
      <c r="E81" s="56"/>
      <c r="F81" s="57">
        <v>2381.73</v>
      </c>
    </row>
    <row r="82" spans="1:6" ht="12.75">
      <c r="A82" s="1"/>
      <c r="B82" s="35" t="s">
        <v>131</v>
      </c>
      <c r="C82" s="35"/>
      <c r="D82" s="1"/>
      <c r="E82" s="56"/>
      <c r="F82" s="57">
        <v>486.05</v>
      </c>
    </row>
    <row r="83" spans="1:6" ht="12.75">
      <c r="A83" s="1"/>
      <c r="B83" s="35" t="s">
        <v>132</v>
      </c>
      <c r="C83" s="35"/>
      <c r="D83" s="1"/>
      <c r="E83" s="56"/>
      <c r="F83" s="57">
        <v>3090.15</v>
      </c>
    </row>
    <row r="84" spans="1:9" ht="15">
      <c r="A84" s="12" t="s">
        <v>34</v>
      </c>
      <c r="B84" s="12"/>
      <c r="C84" s="12"/>
      <c r="D84" s="12"/>
      <c r="E84" s="12"/>
      <c r="F84" s="41">
        <f>F79+F80+F81+F82+F83</f>
        <v>40823.75614600009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42979</v>
      </c>
      <c r="C86" s="39">
        <v>89560</v>
      </c>
      <c r="D86" s="42">
        <f>F43</f>
        <v>46798.85</v>
      </c>
      <c r="E86" s="42">
        <f>F84</f>
        <v>40823.75614600009</v>
      </c>
      <c r="F86" s="43">
        <f>C86+D86-E86</f>
        <v>95535.09385399992</v>
      </c>
    </row>
    <row r="88" spans="1:7" ht="13.5" thickBot="1">
      <c r="A88" t="s">
        <v>111</v>
      </c>
      <c r="C88" s="52">
        <v>42979</v>
      </c>
      <c r="D88" s="8" t="s">
        <v>112</v>
      </c>
      <c r="E88" s="52">
        <v>43038</v>
      </c>
      <c r="F88" t="s">
        <v>113</v>
      </c>
      <c r="G88" t="s">
        <v>14</v>
      </c>
    </row>
    <row r="89" spans="1:6" ht="13.5" thickBot="1">
      <c r="A89" t="s">
        <v>114</v>
      </c>
      <c r="F89" s="53">
        <f>E86</f>
        <v>40823.75614600009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2017-08-21T12:54:50Z</cp:lastPrinted>
  <dcterms:created xsi:type="dcterms:W3CDTF">2008-08-18T07:30:19Z</dcterms:created>
  <dcterms:modified xsi:type="dcterms:W3CDTF">2017-11-29T13:47:22Z</dcterms:modified>
  <cp:category/>
  <cp:version/>
  <cp:contentType/>
  <cp:contentStatus/>
</cp:coreProperties>
</file>