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<sst xmlns="http://schemas.openxmlformats.org/spreadsheetml/2006/main" count="176" uniqueCount="149">
  <si>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</si>
  <si>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</si>
  <si>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</si>
  <si>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</si>
  <si>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</si>
  <si>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</si>
  <si>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</si>
  <si>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</si>
  <si>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</si>
  <si>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</si>
  <si>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</si>
  <si>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</si>
  <si>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</si>
  <si>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</si>
  <si>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</si>
  <si>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</si>
  <si>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</si>
  <si>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</si>
  <si>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</si>
  <si>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</si>
  <si>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</si>
  <si>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</si>
  <si>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</si>
  <si>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</si>
  <si>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</si>
  <si>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</si>
  <si>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</si>
  <si>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</si>
  <si>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</si>
  <si>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</si>
  <si>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</si>
  <si>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</si>
  <si>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</si>
  <si>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</si>
  <si>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</si>
  <si>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</si>
  <si>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</si>
  <si>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</si>
  <si>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</si>
  <si>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</si>
  <si>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</si>
  <si>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</si>
  <si>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</si>
  <si>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</si>
  <si>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</si>
  <si>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</si>
  <si>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</si>
  <si>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</si>
  <si>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</si>
  <si>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</si>
  <si>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</si>
  <si>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</si>
  <si>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</si>
  <si>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</si>
  <si>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</si>
  <si>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</si>
  <si>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</si>
  <si>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</si>
  <si>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</si>
  <si>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</si>
  <si>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</si>
  <si>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</si>
  <si>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</si>
  <si>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</si>
  <si>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</si>
  <si>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</si>
  <si>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</si>
  <si>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</si>
  <si>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</si>
  <si>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</si>
  <si>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</si>
  <si>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</si>
  <si>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</si>
  <si>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</si>
  <si>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</si>
  <si>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</si>
  <si>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</si>
  <si>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</si>
  <si>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Налоги. </t>
    </r>
    <r>
      <rPr>
        <i/>
        <sz val="10"/>
        <rFont val="Arial Cyr"/>
        <family val="0"/>
      </rPr>
      <t>(транспортный,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</si>
  <si>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</si>
  <si>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</si>
  <si>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</si>
  <si>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</si>
  <si>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</si>
  <si>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</si>
  <si>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</si>
  <si>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</si>
  <si>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</si>
  <si>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</si>
  <si>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</si>
  <si>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</si>
  <si>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</si>
  <si>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</si>
  <si>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</si>
  <si>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</si>
  <si>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</si>
  <si>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</si>
  <si>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</si>
  <si>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</si>
  <si>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</si>
  <si>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</si>
  <si>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</si>
  <si>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</si>
  <si>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</si>
  <si>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</si>
  <si>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</si>
  <si>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</si>
  <si>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</si>
  <si>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</si>
  <si>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</si>
  <si>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</si>
  <si>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12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</si>
  <si>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</si>
  <si>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</si>
  <si>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</si>
  <si>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</si>
  <si>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</si>
  <si>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</si>
  <si>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</si>
  <si>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</si>
  <si>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</si>
  <si>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</si>
  <si>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</si>
  <si>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</si>
  <si>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</si>
  <si>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</si>
  <si>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</si>
  <si>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</si>
  <si>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</si>
  <si>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</si>
  <si>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</si>
  <si>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</si>
  <si>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01.04.</t>
  </si>
  <si>
    <t>установка заглушки (3шт) т.п.</t>
  </si>
  <si>
    <t>заглушка 110</t>
  </si>
  <si>
    <t>3шт</t>
  </si>
  <si>
    <t>патрубок 110</t>
  </si>
  <si>
    <t>манжет 110</t>
  </si>
  <si>
    <t>6шт</t>
  </si>
  <si>
    <t>переход 110</t>
  </si>
  <si>
    <t>4шт</t>
  </si>
  <si>
    <t>электроды</t>
  </si>
  <si>
    <t>1кг</t>
  </si>
  <si>
    <t xml:space="preserve">устройство ограждения со сваркой детской площадки </t>
  </si>
  <si>
    <t>смена лампа (4шт)</t>
  </si>
  <si>
    <t>лампа</t>
  </si>
  <si>
    <t>ремонт эл. щита со сменой автомата (1шт) т.п.</t>
  </si>
  <si>
    <t>азс</t>
  </si>
  <si>
    <t>шина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</si>
</sst>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0" zoomScaleNormal="80" zoomScalePageLayoutView="0" workbookViewId="0" topLeftCell="A16">
      <selection activeCell="M47" sqref="M47"/>
    </sheetView>
  </sheetViews>
  <sheetFormatPr defaultColWidth="9.00390625" defaultRowHeight="12.75"/>
  <cols>
    <col min="1" max="1" width="15.625" style="0" customWidth="1"/>
    <col min="3" max="3" width="10.625" style="0" customWidth="1"/>
    <col min="4" max="5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4.05</v>
      </c>
      <c r="M11" s="47">
        <f t="shared" si="0"/>
        <v>556.42383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4.04</v>
      </c>
      <c r="M13" s="47">
        <f t="shared" si="0"/>
        <v>555.049944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7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2.7</v>
      </c>
      <c r="M18" s="47">
        <f t="shared" si="0"/>
        <v>370.94922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11.29</v>
      </c>
      <c r="M20" s="33">
        <f>SUM(M6:M19)</f>
        <v>1551.1172940000001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133</v>
      </c>
      <c r="L24" s="25">
        <f>0.03*112</f>
        <v>3.36</v>
      </c>
      <c r="M24" s="32">
        <f>L24*114.3*1.202*1.15</f>
        <v>530.8695504</v>
      </c>
    </row>
    <row r="25" spans="1:13" ht="12.75">
      <c r="A25" t="s">
        <v>107</v>
      </c>
      <c r="J25" s="20">
        <v>2</v>
      </c>
      <c r="K25" s="20" t="s">
        <v>143</v>
      </c>
      <c r="L25" s="25">
        <v>1.85</v>
      </c>
      <c r="M25" s="32">
        <f aca="true" t="shared" si="1" ref="M25:M34">L25*114.3*1.202*1.15</f>
        <v>292.2942465</v>
      </c>
    </row>
    <row r="26" spans="1:13" ht="12.75">
      <c r="A26" t="s">
        <v>108</v>
      </c>
      <c r="J26" s="20">
        <v>3</v>
      </c>
      <c r="K26" s="41" t="s">
        <v>144</v>
      </c>
      <c r="L26" s="25">
        <f>0.04*7.1</f>
        <v>0.284</v>
      </c>
      <c r="M26" s="32">
        <f t="shared" si="1"/>
        <v>44.87111675999999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41" t="s">
        <v>146</v>
      </c>
      <c r="L27" s="25">
        <v>4.83</v>
      </c>
      <c r="M27" s="32">
        <f t="shared" si="1"/>
        <v>763.1249786999998</v>
      </c>
    </row>
    <row r="28" spans="1:13" ht="12.75">
      <c r="A28" t="s">
        <v>110</v>
      </c>
      <c r="B28" s="1"/>
      <c r="C28" s="1"/>
      <c r="D28" s="1"/>
      <c r="J28" s="20">
        <v>5</v>
      </c>
      <c r="K28" s="41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7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3937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1000.5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57</v>
      </c>
      <c r="L35" s="28">
        <f>SUM(L24:L34)</f>
        <v>10.324</v>
      </c>
      <c r="M35" s="33">
        <f>SUM(M24:M34)</f>
        <v>1631.1598923599997</v>
      </c>
    </row>
    <row r="36" spans="1:11" ht="12.75">
      <c r="A36" t="s">
        <v>4</v>
      </c>
      <c r="E36">
        <v>410.8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134</v>
      </c>
      <c r="L39" s="25" t="s">
        <v>135</v>
      </c>
      <c r="M39" s="25">
        <f>3*20</f>
        <v>60</v>
      </c>
    </row>
    <row r="40" spans="1:13" ht="12.75">
      <c r="A40" s="2" t="s">
        <v>6</v>
      </c>
      <c r="F40" s="11">
        <v>53742.76</v>
      </c>
      <c r="J40" s="20">
        <v>2</v>
      </c>
      <c r="K40" s="20" t="s">
        <v>136</v>
      </c>
      <c r="L40" s="25" t="s">
        <v>135</v>
      </c>
      <c r="M40" s="25">
        <f>3*104</f>
        <v>312</v>
      </c>
    </row>
    <row r="41" spans="1:13" ht="12.75">
      <c r="A41" t="s">
        <v>7</v>
      </c>
      <c r="F41" s="5">
        <v>44070.29</v>
      </c>
      <c r="J41" s="20">
        <v>3</v>
      </c>
      <c r="K41" s="20" t="s">
        <v>137</v>
      </c>
      <c r="L41" s="25" t="s">
        <v>138</v>
      </c>
      <c r="M41" s="25">
        <f>6*61</f>
        <v>366</v>
      </c>
    </row>
    <row r="42" spans="2:13" ht="12.75">
      <c r="B42" t="s">
        <v>8</v>
      </c>
      <c r="F42" s="9">
        <f>F41/F40</f>
        <v>0.8200228272608254</v>
      </c>
      <c r="J42" s="20">
        <v>4</v>
      </c>
      <c r="K42" s="20" t="s">
        <v>139</v>
      </c>
      <c r="L42" s="25" t="s">
        <v>140</v>
      </c>
      <c r="M42" s="25">
        <f>4*115</f>
        <v>460</v>
      </c>
    </row>
    <row r="43" spans="1:13" ht="12.75">
      <c r="A43" t="s">
        <v>127</v>
      </c>
      <c r="F43" s="11">
        <f>250+250</f>
        <v>500</v>
      </c>
      <c r="J43" s="20">
        <v>5</v>
      </c>
      <c r="K43" s="20" t="s">
        <v>141</v>
      </c>
      <c r="L43" s="25" t="s">
        <v>142</v>
      </c>
      <c r="M43" s="25">
        <v>128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44570.29</v>
      </c>
      <c r="J44" s="20">
        <v>6</v>
      </c>
      <c r="K44" s="20" t="s">
        <v>145</v>
      </c>
      <c r="L44" s="25" t="s">
        <v>140</v>
      </c>
      <c r="M44" s="25">
        <f>4*13.8</f>
        <v>55.2</v>
      </c>
    </row>
    <row r="45" spans="10:13" ht="12.75">
      <c r="J45" s="20">
        <v>7</v>
      </c>
      <c r="K45" s="20" t="s">
        <v>147</v>
      </c>
      <c r="L45" s="25" t="s">
        <v>135</v>
      </c>
      <c r="M45" s="25">
        <f>3*50.74</f>
        <v>152.22</v>
      </c>
    </row>
    <row r="46" spans="2:13" ht="12.75">
      <c r="B46" s="1" t="s">
        <v>10</v>
      </c>
      <c r="C46" s="1"/>
      <c r="J46" s="20">
        <v>8</v>
      </c>
      <c r="K46" s="20" t="s">
        <v>148</v>
      </c>
      <c r="L46" s="25" t="s">
        <v>135</v>
      </c>
      <c r="M46" s="25">
        <f>3*44.93</f>
        <v>134.79</v>
      </c>
    </row>
    <row r="47" spans="1:13" ht="12.75">
      <c r="A47" s="1"/>
      <c r="B47" s="1"/>
      <c r="C47" s="1"/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6359.78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46"/>
      <c r="E50" s="46"/>
      <c r="F50" s="45">
        <v>0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6359.78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5">
        <v>1.89</v>
      </c>
      <c r="E54" s="13" t="s">
        <v>14</v>
      </c>
      <c r="F54" s="11">
        <f>E33*D54</f>
        <v>7440.929999999999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1000.5</v>
      </c>
      <c r="C55" t="s">
        <v>13</v>
      </c>
      <c r="D55" s="5">
        <v>0.4</v>
      </c>
      <c r="E55" t="s">
        <v>14</v>
      </c>
      <c r="F55" s="11">
        <f>B55*D55</f>
        <v>400.20000000000005</v>
      </c>
      <c r="J55" s="20">
        <v>18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7841.129999999999</v>
      </c>
      <c r="J56" s="20">
        <v>19</v>
      </c>
      <c r="K56" s="20"/>
      <c r="L56" s="25"/>
      <c r="M56" s="25"/>
    </row>
    <row r="57" spans="1:13" ht="12.75">
      <c r="A57" s="4" t="s">
        <v>18</v>
      </c>
      <c r="B57" s="4"/>
      <c r="J57" s="20">
        <v>20</v>
      </c>
      <c r="K57" s="20"/>
      <c r="L57" s="25"/>
      <c r="M57" s="25"/>
    </row>
    <row r="58" spans="1:13" ht="12.75">
      <c r="A58" t="s">
        <v>19</v>
      </c>
      <c r="C58" s="54">
        <v>166992</v>
      </c>
      <c r="D58">
        <v>228935.4</v>
      </c>
      <c r="E58">
        <v>3937</v>
      </c>
      <c r="F58" s="34">
        <f>C58/D58*E58</f>
        <v>2871.759911311226</v>
      </c>
      <c r="J58" s="20">
        <v>21</v>
      </c>
      <c r="K58" s="20"/>
      <c r="L58" s="25"/>
      <c r="M58" s="25"/>
    </row>
    <row r="59" spans="1:13" ht="12.75">
      <c r="A59" t="s">
        <v>20</v>
      </c>
      <c r="F59" s="34">
        <f>M20</f>
        <v>1551.1172940000001</v>
      </c>
      <c r="J59" s="20">
        <v>22</v>
      </c>
      <c r="K59" s="20"/>
      <c r="L59" s="25"/>
      <c r="M59" s="25"/>
    </row>
    <row r="60" spans="1:13" ht="12.75">
      <c r="A60" t="s">
        <v>21</v>
      </c>
      <c r="F60" s="11">
        <f>M35</f>
        <v>1631.1598923599997</v>
      </c>
      <c r="J60" s="20">
        <v>23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SUM(M39:M60)</f>
        <v>1668.21</v>
      </c>
    </row>
    <row r="62" spans="1:6" ht="12.75">
      <c r="A62" t="s">
        <v>22</v>
      </c>
      <c r="F62" s="11">
        <f>M61</f>
        <v>1668.21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3937</v>
      </c>
      <c r="C65" t="s">
        <v>13</v>
      </c>
      <c r="D65" s="11">
        <v>0.25</v>
      </c>
      <c r="E65" t="s">
        <v>14</v>
      </c>
      <c r="F65" s="11">
        <f>B65*D65</f>
        <v>984.25</v>
      </c>
    </row>
    <row r="66" spans="1:6" ht="12.75">
      <c r="A66" t="s">
        <v>75</v>
      </c>
      <c r="D66" s="11"/>
      <c r="F66" s="11">
        <v>0</v>
      </c>
    </row>
    <row r="67" spans="1:6" ht="12.75">
      <c r="A67" t="s">
        <v>84</v>
      </c>
      <c r="D67" s="11">
        <v>0</v>
      </c>
      <c r="F67" s="11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8706.497097671225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3937</v>
      </c>
      <c r="C70" t="s">
        <v>65</v>
      </c>
      <c r="D70" s="5">
        <v>0.27</v>
      </c>
      <c r="E70" t="s">
        <v>14</v>
      </c>
      <c r="F70" s="11">
        <f>B70*D70</f>
        <v>1062.99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3937</v>
      </c>
      <c r="C73" t="s">
        <v>13</v>
      </c>
      <c r="D73" s="11">
        <v>0.97</v>
      </c>
      <c r="E73" t="s">
        <v>14</v>
      </c>
      <c r="F73" s="11">
        <f>B73*D73</f>
        <v>3818.89</v>
      </c>
    </row>
    <row r="74" spans="1:6" ht="12.75">
      <c r="A74" s="4" t="s">
        <v>29</v>
      </c>
      <c r="F74" s="31">
        <f>F70+F73</f>
        <v>4881.88</v>
      </c>
    </row>
    <row r="75" spans="1:6" ht="12.75">
      <c r="A75" s="4" t="s">
        <v>30</v>
      </c>
      <c r="F75" s="5"/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3937</v>
      </c>
      <c r="C77" t="s">
        <v>13</v>
      </c>
      <c r="D77" s="11">
        <v>2.02</v>
      </c>
      <c r="E77" t="s">
        <v>14</v>
      </c>
      <c r="F77" s="11">
        <f>B77*D77</f>
        <v>7952.74</v>
      </c>
    </row>
    <row r="78" spans="1:6" ht="12.75">
      <c r="A78" s="4" t="s">
        <v>31</v>
      </c>
      <c r="F78" s="8">
        <f>SUM(F77)</f>
        <v>7952.74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52" t="s">
        <v>32</v>
      </c>
      <c r="B80" s="52"/>
      <c r="C80" s="49"/>
      <c r="D80" s="49"/>
      <c r="E80" s="49"/>
      <c r="F80" s="53">
        <f>F52+F56+F68+F74+F78+F79</f>
        <v>35742.02709767123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2073.037571664931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37815.064669336156</v>
      </c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0" t="s">
        <v>132</v>
      </c>
    </row>
    <row r="84" spans="1:6" ht="12.75">
      <c r="A84" s="13"/>
      <c r="B84" s="38">
        <v>42795</v>
      </c>
      <c r="C84" s="39">
        <v>187374</v>
      </c>
      <c r="D84" s="43">
        <f>F44</f>
        <v>44570.29</v>
      </c>
      <c r="E84" s="43">
        <f>F82</f>
        <v>37815.064669336156</v>
      </c>
      <c r="F84" s="44">
        <f>C84+D84-E84</f>
        <v>194129.22533066384</v>
      </c>
    </row>
    <row r="86" spans="1:6" ht="13.5" thickBot="1">
      <c r="A86" t="s">
        <v>112</v>
      </c>
      <c r="C86" s="56">
        <v>42767</v>
      </c>
      <c r="D86" s="8" t="s">
        <v>113</v>
      </c>
      <c r="E86" s="56">
        <v>42794</v>
      </c>
      <c r="F86" t="s">
        <v>114</v>
      </c>
    </row>
    <row r="87" spans="1:7" ht="13.5" thickBot="1">
      <c r="A87" t="s">
        <v>115</v>
      </c>
      <c r="F87" s="57">
        <f>E84</f>
        <v>37815.064669336156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2017-06-01T14:06:45Z</cp:lastPrinted>
  <dcterms:created xsi:type="dcterms:W3CDTF">2008-08-18T07:30:19Z</dcterms:created>
  <dcterms:modified xsi:type="dcterms:W3CDTF">2017-06-01T14:06:46Z</dcterms:modified>
  <cp:category/>
  <cp:version/>
  <cp:contentType/>
  <cp:contentStatus/>
</cp:coreProperties>
</file>