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<sst xmlns="http://schemas.openxmlformats.org/spreadsheetml/2006/main" count="175" uniqueCount="152">
  <si>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</si>
  <si>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</si>
  <si>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</si>
  <si>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</si>
  <si>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</si>
  <si>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</si>
  <si>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</si>
  <si>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</si>
  <si>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</si>
  <si>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</si>
  <si>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</si>
  <si>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</si>
  <si>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</si>
  <si>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</si>
  <si>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</si>
  <si>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</si>
  <si>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</si>
  <si>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</si>
  <si>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</si>
  <si>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</si>
  <si>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</si>
  <si>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</si>
  <si>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</si>
  <si>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</si>
  <si>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</si>
  <si>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</si>
  <si>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</si>
  <si>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</si>
  <si>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</si>
  <si>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</si>
  <si>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</si>
  <si>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</si>
  <si>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</si>
  <si>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</si>
  <si>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</si>
  <si>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</si>
  <si>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</si>
  <si>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</si>
  <si>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</si>
  <si>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</si>
  <si>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</si>
  <si>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</si>
  <si>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</si>
  <si>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</si>
  <si>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</si>
  <si>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</si>
  <si>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</si>
  <si>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</si>
  <si>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</si>
  <si>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</si>
  <si>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</si>
  <si>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</si>
  <si>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</si>
  <si>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</si>
  <si>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</si>
  <si>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</si>
  <si>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</si>
  <si>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</si>
  <si>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</si>
  <si>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</si>
  <si>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</si>
  <si>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</si>
  <si>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</si>
  <si>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</si>
  <si>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</si>
  <si>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</si>
  <si>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</si>
  <si>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</si>
  <si>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</si>
  <si>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</si>
  <si>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</si>
  <si>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</si>
  <si>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</si>
  <si>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</si>
  <si>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</si>
  <si>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</si>
  <si>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</si>
  <si>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</si>
  <si>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</si>
  <si>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</si>
  <si>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</si>
  <si>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</si>
  <si>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</si>
  <si>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</si>
  <si>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</si>
  <si>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</si>
  <si>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</si>
  <si>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</si>
  <si>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</si>
  <si>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</si>
  <si>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</si>
  <si>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</si>
  <si>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</si>
  <si>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</si>
  <si>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</si>
  <si>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</si>
  <si>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</si>
  <si>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</si>
  <si>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</si>
  <si>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</si>
  <si>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</si>
  <si>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</si>
  <si>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</si>
  <si>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</si>
  <si>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</si>
  <si>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</si>
  <si>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</si>
  <si>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</si>
  <si>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</si>
  <si>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</si>
  <si>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</si>
  <si>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</si>
  <si>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</si>
  <si>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</si>
  <si>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</si>
  <si>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</si>
  <si>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</si>
  <si>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</si>
  <si>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</si>
  <si>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</si>
  <si>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</si>
  <si>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</si>
  <si>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</si>
  <si>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</si>
  <si>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</si>
  <si>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</si>
  <si>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</si>
  <si>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</si>
  <si>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 xml:space="preserve">   Учет затрат по текущему ремонту по ул. Белякова д.17</t>
  </si>
  <si>
    <t>поступления до квц +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</si>
  <si>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</si>
  <si>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</si>
  <si>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</si>
  <si>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</si>
  <si>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</si>
  <si>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</t>
  </si>
  <si>
    <t>изготовление и установка решеток из труб 20х20</t>
  </si>
  <si>
    <t>изготовление и установка решеток из труб 20х40</t>
  </si>
  <si>
    <t>труба 20х20</t>
  </si>
  <si>
    <t>70мп</t>
  </si>
  <si>
    <t>труба 20х40</t>
  </si>
  <si>
    <t>12мп</t>
  </si>
  <si>
    <t>пластина</t>
  </si>
  <si>
    <t>2мп</t>
  </si>
  <si>
    <t>проушина</t>
  </si>
  <si>
    <t>10шт</t>
  </si>
  <si>
    <t>краска аэроз.</t>
  </si>
  <si>
    <t>2шт</t>
  </si>
  <si>
    <t>остекление (дверь п-д2)</t>
  </si>
  <si>
    <t>стекло</t>
  </si>
  <si>
    <t>0,5м2</t>
  </si>
  <si>
    <t xml:space="preserve">прочистка вентканалов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</si>
</sst>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F42" sqref="F4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128</v>
      </c>
    </row>
    <row r="2" spans="3:11" ht="12.75">
      <c r="C2" s="1" t="s">
        <v>84</v>
      </c>
      <c r="D2" s="8">
        <v>10</v>
      </c>
      <c r="K2" s="5" t="s">
        <v>134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127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484.98175799999996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243.177822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1044.15336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136</v>
      </c>
      <c r="L24" s="47">
        <f>0.7*85.9</f>
        <v>60.13</v>
      </c>
      <c r="M24" s="31">
        <f>L24*114.3*1.202*1.15</f>
        <v>9500.3529957</v>
      </c>
    </row>
    <row r="25" spans="1:13" ht="12.75">
      <c r="A25" t="s">
        <v>105</v>
      </c>
      <c r="J25" s="20">
        <v>2</v>
      </c>
      <c r="K25" s="20" t="s">
        <v>137</v>
      </c>
      <c r="L25" s="47">
        <f>0.12*85.9</f>
        <v>10.308</v>
      </c>
      <c r="M25" s="31">
        <f aca="true" t="shared" si="1" ref="M25:M35">L25*114.3*1.202*1.15</f>
        <v>1628.6319421199996</v>
      </c>
    </row>
    <row r="26" spans="1:13" ht="12.75">
      <c r="A26" t="s">
        <v>106</v>
      </c>
      <c r="J26" s="20">
        <v>3</v>
      </c>
      <c r="K26" s="20" t="s">
        <v>148</v>
      </c>
      <c r="L26" s="47">
        <f>0.005*322</f>
        <v>1.61</v>
      </c>
      <c r="M26" s="31">
        <f t="shared" si="1"/>
        <v>254.37499289999997</v>
      </c>
    </row>
    <row r="27" spans="1:13" ht="12.75">
      <c r="A27" t="s">
        <v>107</v>
      </c>
      <c r="J27" s="20">
        <v>4</v>
      </c>
      <c r="K27" s="20" t="s">
        <v>151</v>
      </c>
      <c r="L27" s="47">
        <f>0.1*18.7</f>
        <v>1.87</v>
      </c>
      <c r="M27" s="31">
        <f t="shared" si="1"/>
        <v>295.45418429999995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73.918</v>
      </c>
      <c r="M36" s="32">
        <f>SUM(M24:M35)</f>
        <v>11678.814115019999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41509.59-214.71</f>
        <v>41294.88</v>
      </c>
      <c r="J40" s="20">
        <v>1</v>
      </c>
      <c r="K40" s="20" t="s">
        <v>138</v>
      </c>
      <c r="L40" s="25" t="s">
        <v>139</v>
      </c>
      <c r="M40" s="25">
        <f>70*57</f>
        <v>3990</v>
      </c>
    </row>
    <row r="41" spans="1:13" ht="12.75">
      <c r="A41" t="s">
        <v>7</v>
      </c>
      <c r="D41" t="s">
        <v>129</v>
      </c>
      <c r="F41" s="5">
        <f>32355.53</f>
        <v>32355.53</v>
      </c>
      <c r="J41" s="20">
        <v>2</v>
      </c>
      <c r="K41" s="20" t="s">
        <v>140</v>
      </c>
      <c r="L41" s="23" t="s">
        <v>141</v>
      </c>
      <c r="M41" s="23">
        <f>12*72</f>
        <v>864</v>
      </c>
    </row>
    <row r="42" spans="2:13" ht="12.75">
      <c r="B42" t="s">
        <v>8</v>
      </c>
      <c r="F42" s="9">
        <f>F41/F40</f>
        <v>0.7835240107248163</v>
      </c>
      <c r="J42" s="20">
        <v>3</v>
      </c>
      <c r="K42" s="20" t="s">
        <v>142</v>
      </c>
      <c r="L42" s="23" t="s">
        <v>143</v>
      </c>
      <c r="M42" s="23">
        <f>2*120</f>
        <v>240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 t="s">
        <v>144</v>
      </c>
      <c r="L43" s="23" t="s">
        <v>145</v>
      </c>
      <c r="M43" s="23">
        <f>10*23.76</f>
        <v>237.60000000000002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33255.53</v>
      </c>
      <c r="J44" s="20">
        <v>5</v>
      </c>
      <c r="K44" s="20" t="s">
        <v>146</v>
      </c>
      <c r="L44" s="23" t="s">
        <v>147</v>
      </c>
      <c r="M44" s="23">
        <f>2*147.44</f>
        <v>294.88</v>
      </c>
    </row>
    <row r="45" spans="10:13" ht="12.75">
      <c r="J45" s="20">
        <v>6</v>
      </c>
      <c r="K45" s="20" t="s">
        <v>149</v>
      </c>
      <c r="L45" s="23" t="s">
        <v>150</v>
      </c>
      <c r="M45" s="23">
        <f>0.5*139.34</f>
        <v>69.67</v>
      </c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(2000)*1.202</f>
        <v>2404</v>
      </c>
      <c r="J50" s="20">
        <v>11</v>
      </c>
      <c r="K50" s="20"/>
      <c r="L50" s="23"/>
      <c r="M50" s="23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8185.62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5374.848</v>
      </c>
      <c r="J54" s="20">
        <v>15</v>
      </c>
      <c r="K54" s="20"/>
      <c r="L54" s="23"/>
      <c r="M54" s="23"/>
    </row>
    <row r="55" spans="1:13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5374.848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166992</v>
      </c>
      <c r="D58">
        <v>228935.4</v>
      </c>
      <c r="E58">
        <v>3169.4</v>
      </c>
      <c r="F58" s="36">
        <f>C58/D58*E58</f>
        <v>2311.850612880315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1044.15336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11678.814115019999</v>
      </c>
      <c r="J60" s="20">
        <v>21</v>
      </c>
      <c r="K60" s="20"/>
      <c r="L60" s="23"/>
      <c r="M60" s="23"/>
    </row>
    <row r="61" spans="1:13" ht="12.75">
      <c r="A61" t="s">
        <v>72</v>
      </c>
      <c r="F61" s="5"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5696.150000000001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f>E33</f>
        <v>2799.4</v>
      </c>
      <c r="C65" t="s">
        <v>13</v>
      </c>
      <c r="D65" s="11">
        <v>0.22</v>
      </c>
      <c r="E65" t="s">
        <v>14</v>
      </c>
      <c r="F65" s="46">
        <f>B65*D65</f>
        <v>615.868</v>
      </c>
      <c r="J65" s="20"/>
      <c r="K65" s="20"/>
      <c r="L65" s="34" t="s">
        <v>65</v>
      </c>
      <c r="M65" s="35">
        <f>SUM(M40:M64)</f>
        <v>5696.150000000001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21346.836087900312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0.21</v>
      </c>
      <c r="E70" t="s">
        <v>14</v>
      </c>
      <c r="F70" s="46">
        <f>B70*D70</f>
        <v>587.874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1.15</v>
      </c>
      <c r="E73" t="s">
        <v>14</v>
      </c>
      <c r="F73" s="11">
        <f>B73*D73</f>
        <v>3219.31</v>
      </c>
    </row>
    <row r="74" spans="1:6" ht="12.75">
      <c r="A74" s="10" t="s">
        <v>29</v>
      </c>
      <c r="F74" s="33">
        <f>F70+F73</f>
        <v>3807.184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2.27</v>
      </c>
      <c r="E77" t="s">
        <v>14</v>
      </c>
      <c r="F77" s="11">
        <f>B77*D77</f>
        <v>6354.638</v>
      </c>
    </row>
    <row r="78" spans="1:6" ht="12.75">
      <c r="A78" s="10" t="s">
        <v>32</v>
      </c>
      <c r="F78" s="33">
        <f>SUM(F77)</f>
        <v>6354.638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45069.12608790031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2614.0093130982177</v>
      </c>
      <c r="I81" s="7"/>
    </row>
    <row r="82" spans="1:9" ht="12.75">
      <c r="A82" s="1"/>
      <c r="B82" s="37" t="s">
        <v>130</v>
      </c>
      <c r="C82" s="37"/>
      <c r="D82" s="57"/>
      <c r="E82" s="55"/>
      <c r="F82" s="56">
        <v>0</v>
      </c>
      <c r="I82" s="7"/>
    </row>
    <row r="83" spans="1:9" ht="12.75">
      <c r="A83" s="1"/>
      <c r="B83" s="37" t="s">
        <v>131</v>
      </c>
      <c r="C83" s="37"/>
      <c r="D83" s="1"/>
      <c r="E83" s="55"/>
      <c r="F83" s="56">
        <v>0</v>
      </c>
      <c r="I83" s="7"/>
    </row>
    <row r="84" spans="1:9" ht="12.75">
      <c r="A84" s="1"/>
      <c r="B84" s="37" t="s">
        <v>132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47683.13540099853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135</v>
      </c>
    </row>
    <row r="87" spans="1:6" ht="12.75">
      <c r="A87" s="13"/>
      <c r="B87" s="40">
        <v>43374</v>
      </c>
      <c r="C87" s="41">
        <v>-5536</v>
      </c>
      <c r="D87" s="44">
        <f>F44</f>
        <v>33255.53</v>
      </c>
      <c r="E87" s="44">
        <f>F85</f>
        <v>47683.13540099853</v>
      </c>
      <c r="F87" s="45">
        <f>C87+D87-E87</f>
        <v>-19963.60540099853</v>
      </c>
    </row>
    <row r="89" spans="1:6" ht="13.5" thickBot="1">
      <c r="A89" t="s">
        <v>110</v>
      </c>
      <c r="C89" s="53">
        <v>43009</v>
      </c>
      <c r="D89" s="8" t="s">
        <v>111</v>
      </c>
      <c r="E89" s="53">
        <v>43069</v>
      </c>
      <c r="F89" t="s">
        <v>112</v>
      </c>
    </row>
    <row r="90" spans="1:7" ht="13.5" thickBot="1">
      <c r="A90" t="s">
        <v>113</v>
      </c>
      <c r="F90" s="54">
        <f>E87</f>
        <v>47683.13540099853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2017-08-21T12:45:43Z</cp:lastPrinted>
  <dcterms:created xsi:type="dcterms:W3CDTF">2008-08-18T07:30:19Z</dcterms:created>
  <dcterms:modified xsi:type="dcterms:W3CDTF">2018-01-24T07:07:04Z</dcterms:modified>
  <cp:category/>
  <cp:version/>
  <cp:contentType/>
  <cp:contentStatus/>
</cp:coreProperties>
</file>