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<sst xmlns="http://schemas.openxmlformats.org/spreadsheetml/2006/main" count="175" uniqueCount="151">
  <si>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</si>
  <si>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</si>
  <si>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</si>
  <si>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</si>
  <si>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</si>
  <si>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</si>
  <si>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</si>
  <si>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</si>
  <si>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</si>
  <si>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</si>
  <si>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</si>
  <si>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</si>
  <si>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</si>
  <si>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</si>
  <si>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</si>
  <si>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</si>
  <si>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</si>
  <si>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</si>
  <si>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</si>
  <si>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</si>
  <si>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</si>
  <si>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</si>
  <si>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</si>
  <si>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</si>
  <si>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</si>
  <si>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</si>
  <si>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</si>
  <si>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</si>
  <si>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</si>
  <si>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</si>
  <si>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</si>
  <si>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</si>
  <si>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</si>
  <si>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</si>
  <si>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</si>
  <si>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</si>
  <si>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</si>
  <si>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</si>
  <si>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</si>
  <si>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</si>
  <si>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</si>
  <si>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</si>
  <si>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</si>
  <si>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</si>
  <si>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</si>
  <si>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</si>
  <si>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</si>
  <si>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</si>
  <si>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</si>
  <si>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</si>
  <si>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</si>
  <si>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</si>
  <si>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</si>
  <si>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</si>
  <si>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</si>
  <si>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</si>
  <si>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</si>
  <si>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</si>
  <si>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</si>
  <si>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</si>
  <si>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</si>
  <si>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</si>
  <si>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</si>
  <si>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</si>
  <si>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</si>
  <si>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</si>
  <si>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</si>
  <si>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</si>
  <si>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</si>
  <si>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</si>
  <si>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</si>
  <si>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</si>
  <si>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</si>
  <si>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</si>
  <si>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</si>
  <si>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</si>
  <si>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</si>
  <si>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</si>
  <si>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</si>
  <si>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</si>
  <si>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</si>
  <si>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</si>
  <si>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</si>
  <si>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</si>
  <si>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</si>
  <si>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</si>
  <si>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</si>
  <si>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</si>
  <si>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</si>
  <si>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</si>
  <si>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</si>
  <si>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</si>
  <si>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</si>
  <si>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</si>
  <si>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</si>
  <si>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</si>
  <si>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</si>
  <si>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</si>
  <si>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</si>
  <si>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</si>
  <si>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</si>
  <si>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</si>
  <si>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</si>
  <si>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</si>
  <si>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</si>
  <si>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</si>
  <si>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</si>
  <si>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</si>
  <si>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</si>
  <si>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</si>
  <si>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</si>
  <si>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</si>
  <si>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</si>
  <si>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</si>
  <si>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</si>
  <si>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</si>
  <si>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</si>
  <si>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</si>
  <si>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</si>
  <si>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</si>
  <si>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</si>
  <si>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</si>
  <si>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</si>
  <si>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</si>
  <si>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</si>
  <si>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</si>
  <si>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</si>
  <si>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(Спарк,ростелеком.комстар)</t>
  </si>
  <si>
    <t>директора: Падуна Э.В. Действующего на основании _Устава__________________</t>
  </si>
  <si>
    <t>2017 г.</t>
  </si>
  <si>
    <t>ост.на 01.05</t>
  </si>
  <si>
    <t>апреля</t>
  </si>
  <si>
    <t>за  апрель 2017 г.</t>
  </si>
  <si>
    <t>смена труб д 20 м/пл (10мп)</t>
  </si>
  <si>
    <t>смена вентиля д 15 (1шт)</t>
  </si>
  <si>
    <t>труба д 20 м/пл</t>
  </si>
  <si>
    <t>10мп</t>
  </si>
  <si>
    <t>вентиль д 15</t>
  </si>
  <si>
    <t>1шт</t>
  </si>
  <si>
    <t>цанга</t>
  </si>
  <si>
    <t>2шт</t>
  </si>
  <si>
    <t>прочистка канализации п-д 1</t>
  </si>
  <si>
    <t>изготовление поручней из труб д 25  (6мп)</t>
  </si>
  <si>
    <t>труба д 25</t>
  </si>
  <si>
    <t>14,5кг</t>
  </si>
  <si>
    <t>отвод 25</t>
  </si>
  <si>
    <t>арматура</t>
  </si>
  <si>
    <t>4мп</t>
  </si>
  <si>
    <t>покраска бордюров</t>
  </si>
  <si>
    <t>известь</t>
  </si>
  <si>
    <t>15кг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</si>
</sst>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19">
      <selection activeCell="K48" sqref="K48:M48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4</v>
      </c>
      <c r="K1" t="s">
        <v>67</v>
      </c>
    </row>
    <row r="2" spans="1:11" ht="12.75">
      <c r="A2" t="s">
        <v>86</v>
      </c>
      <c r="K2" s="5" t="s">
        <v>132</v>
      </c>
    </row>
    <row r="3" spans="1:13" ht="12.75">
      <c r="A3" t="s">
        <v>87</v>
      </c>
      <c r="J3" s="14" t="s">
        <v>36</v>
      </c>
      <c r="K3" s="57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131</v>
      </c>
      <c r="G4" s="8" t="s">
        <v>129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L6*114.3*1.202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L7*114.3*1.202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3.72</v>
      </c>
      <c r="M11" s="34">
        <f t="shared" si="0"/>
        <v>511.085592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3.72</v>
      </c>
      <c r="M13" s="34">
        <f t="shared" si="0"/>
        <v>511.085592</v>
      </c>
    </row>
    <row r="14" spans="1:13" ht="12.75">
      <c r="A14" t="s">
        <v>97</v>
      </c>
      <c r="J14" s="20">
        <v>5</v>
      </c>
      <c r="K14" s="19" t="s">
        <v>50</v>
      </c>
      <c r="L14" s="25">
        <v>8.13</v>
      </c>
      <c r="M14" s="34">
        <f t="shared" si="0"/>
        <v>1116.969318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12.5</v>
      </c>
      <c r="M17" s="34">
        <f t="shared" si="0"/>
        <v>1717.3574999999998</v>
      </c>
    </row>
    <row r="18" spans="1:13" ht="12.75">
      <c r="A18" t="s">
        <v>101</v>
      </c>
      <c r="J18" s="15" t="s">
        <v>56</v>
      </c>
      <c r="K18" s="26" t="s">
        <v>55</v>
      </c>
      <c r="L18" s="21">
        <v>2.25</v>
      </c>
      <c r="M18" s="34">
        <f t="shared" si="0"/>
        <v>309.12435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68.6943</v>
      </c>
    </row>
    <row r="20" spans="1:13" ht="12.75">
      <c r="A20" t="s">
        <v>128</v>
      </c>
      <c r="J20" s="20"/>
      <c r="K20" s="27" t="s">
        <v>58</v>
      </c>
      <c r="L20" s="28">
        <f>SUM(L6:L19)</f>
        <v>30.82</v>
      </c>
      <c r="M20" s="33">
        <f>SUM(M6:M19)</f>
        <v>4234.316652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133</v>
      </c>
      <c r="L24" s="34">
        <f>0.1*155</f>
        <v>15.5</v>
      </c>
      <c r="M24" s="32">
        <f>L24*114.3*1.202*1.15</f>
        <v>2448.9517949999995</v>
      </c>
    </row>
    <row r="25" spans="1:13" ht="12.75">
      <c r="A25" t="s">
        <v>107</v>
      </c>
      <c r="J25" s="20">
        <v>2</v>
      </c>
      <c r="K25" s="20" t="s">
        <v>134</v>
      </c>
      <c r="L25" s="34">
        <v>0.81</v>
      </c>
      <c r="M25" s="32">
        <f>L25*114.3*1.202*1.15</f>
        <v>127.97748089999997</v>
      </c>
    </row>
    <row r="26" spans="1:13" ht="12.75">
      <c r="A26" t="s">
        <v>108</v>
      </c>
      <c r="J26" s="20">
        <v>3</v>
      </c>
      <c r="K26" s="20" t="s">
        <v>141</v>
      </c>
      <c r="L26" s="48">
        <v>4.83</v>
      </c>
      <c r="M26" s="32">
        <f>L26*114.3*1.202*1.15</f>
        <v>763.1249786999998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20" t="s">
        <v>142</v>
      </c>
      <c r="L27" s="34">
        <f>0.06*94.83</f>
        <v>5.6898</v>
      </c>
      <c r="M27" s="32">
        <f aca="true" t="shared" si="1" ref="M27:M37">L27*114.3*1.202*1.15</f>
        <v>898.9707047219998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148</v>
      </c>
      <c r="L28" s="34">
        <v>3.15</v>
      </c>
      <c r="M28" s="32">
        <f t="shared" si="1"/>
        <v>497.6902034999999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7"/>
      <c r="L32" s="48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29.979799999999997</v>
      </c>
      <c r="M38" s="33">
        <f>SUM(M24:M37)</f>
        <v>4736.715162821999</v>
      </c>
    </row>
    <row r="39" spans="1:11" ht="12.75">
      <c r="A39" s="2" t="s">
        <v>6</v>
      </c>
      <c r="F39" s="11">
        <v>53162.93</v>
      </c>
      <c r="K39" s="1" t="s">
        <v>62</v>
      </c>
    </row>
    <row r="40" spans="1:13" ht="12.75">
      <c r="A40" t="s">
        <v>7</v>
      </c>
      <c r="F40" s="5">
        <v>64480.68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1.2128880029750053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127</v>
      </c>
      <c r="F42" s="5">
        <f>250+400+250</f>
        <v>900</v>
      </c>
      <c r="J42" s="20">
        <v>1</v>
      </c>
      <c r="K42" s="20" t="s">
        <v>135</v>
      </c>
      <c r="L42" s="25" t="s">
        <v>136</v>
      </c>
      <c r="M42" s="34">
        <v>910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65380.68</v>
      </c>
      <c r="J43" s="20">
        <v>2</v>
      </c>
      <c r="K43" s="20" t="s">
        <v>137</v>
      </c>
      <c r="L43" s="25" t="s">
        <v>138</v>
      </c>
      <c r="M43" s="25">
        <v>242.5</v>
      </c>
    </row>
    <row r="44" spans="10:13" ht="12.75">
      <c r="J44" s="20">
        <v>3</v>
      </c>
      <c r="K44" s="20" t="s">
        <v>139</v>
      </c>
      <c r="L44" s="25" t="s">
        <v>140</v>
      </c>
      <c r="M44" s="34">
        <v>500</v>
      </c>
    </row>
    <row r="45" spans="2:13" ht="12.75">
      <c r="B45" s="1" t="s">
        <v>10</v>
      </c>
      <c r="C45" s="1"/>
      <c r="J45" s="20">
        <v>4</v>
      </c>
      <c r="K45" s="20" t="s">
        <v>143</v>
      </c>
      <c r="L45" s="25" t="s">
        <v>144</v>
      </c>
      <c r="M45" s="25">
        <f>14.5*36.14</f>
        <v>524.03</v>
      </c>
    </row>
    <row r="46" spans="10:13" ht="12.75">
      <c r="J46" s="20">
        <v>5</v>
      </c>
      <c r="K46" s="20" t="s">
        <v>145</v>
      </c>
      <c r="L46" s="25" t="s">
        <v>140</v>
      </c>
      <c r="M46" s="25">
        <f>2*55</f>
        <v>110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146</v>
      </c>
      <c r="L47" s="25" t="s">
        <v>147</v>
      </c>
      <c r="M47" s="25">
        <f>4*38.34</f>
        <v>153.36</v>
      </c>
    </row>
    <row r="48" spans="1:13" ht="12.75">
      <c r="A48" t="s">
        <v>12</v>
      </c>
      <c r="F48" s="11">
        <v>4777.95</v>
      </c>
      <c r="J48" s="20">
        <v>7</v>
      </c>
      <c r="K48" s="20" t="s">
        <v>149</v>
      </c>
      <c r="L48" s="25" t="s">
        <v>150</v>
      </c>
      <c r="M48" s="25">
        <v>192</v>
      </c>
    </row>
    <row r="49" spans="1:13" ht="12.75">
      <c r="A49" s="6" t="s">
        <v>15</v>
      </c>
      <c r="F49" s="5">
        <f>(2400+100)*1.202</f>
        <v>3005</v>
      </c>
      <c r="J49" s="20">
        <v>8</v>
      </c>
      <c r="K49" s="20"/>
      <c r="L49" s="25"/>
      <c r="M49" s="25"/>
    </row>
    <row r="50" spans="1:13" ht="12.75">
      <c r="A50" s="6" t="s">
        <v>83</v>
      </c>
      <c r="E50" s="5">
        <v>0</v>
      </c>
      <c r="F50" s="11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7782.95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1.89</v>
      </c>
      <c r="E53" t="s">
        <v>14</v>
      </c>
      <c r="F53" s="11">
        <f>E32*D53</f>
        <v>6549.9839999999995</v>
      </c>
      <c r="J53" s="20">
        <v>12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6549.9839999999995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2">
        <v>161163</v>
      </c>
      <c r="D57">
        <v>228935.4</v>
      </c>
      <c r="E57">
        <v>3465.6</v>
      </c>
      <c r="F57" s="35">
        <f>C57/D57*E57</f>
        <v>2439.6685388105116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4234.316652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4736.715162821999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v>0</v>
      </c>
      <c r="J60" s="20"/>
      <c r="K60" s="20"/>
      <c r="L60" s="30" t="s">
        <v>65</v>
      </c>
      <c r="M60" s="33">
        <f>SUM(M42:M59)</f>
        <v>2631.89</v>
      </c>
    </row>
    <row r="61" spans="1:6" ht="12.75">
      <c r="A61" t="s">
        <v>22</v>
      </c>
      <c r="F61" s="11">
        <f>M60</f>
        <v>2631.89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3465.6</v>
      </c>
      <c r="C64" t="s">
        <v>13</v>
      </c>
      <c r="D64" s="11">
        <v>0.44</v>
      </c>
      <c r="E64" t="s">
        <v>14</v>
      </c>
      <c r="F64" s="11">
        <f>B64*D64</f>
        <v>1524.864</v>
      </c>
    </row>
    <row r="65" spans="1:6" ht="12.75">
      <c r="A65" s="52" t="s">
        <v>75</v>
      </c>
      <c r="B65" s="52"/>
      <c r="C65" s="52"/>
      <c r="D65" s="53"/>
      <c r="E65" s="52"/>
      <c r="F65" s="53">
        <v>0</v>
      </c>
    </row>
    <row r="66" spans="1:6" ht="12.75">
      <c r="A66" s="52" t="s">
        <v>84</v>
      </c>
      <c r="B66" s="52"/>
      <c r="C66" s="52"/>
      <c r="D66" s="53">
        <v>0</v>
      </c>
      <c r="E66" s="52"/>
      <c r="F66" s="53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15567.454353632509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0.25</v>
      </c>
      <c r="E69" t="s">
        <v>14</v>
      </c>
      <c r="F69" s="11">
        <f>B69*D69</f>
        <v>866.4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1.12</v>
      </c>
      <c r="E72" t="s">
        <v>14</v>
      </c>
      <c r="F72" s="11">
        <f>B72*D72</f>
        <v>3881.472</v>
      </c>
    </row>
    <row r="73" spans="1:6" ht="12.75">
      <c r="A73" s="4" t="s">
        <v>29</v>
      </c>
      <c r="F73" s="31">
        <f>F69+F72</f>
        <v>4747.872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1.82</v>
      </c>
      <c r="E76" t="s">
        <v>14</v>
      </c>
      <c r="F76" s="11">
        <f>B76*D76</f>
        <v>6307.392</v>
      </c>
    </row>
    <row r="77" spans="1:6" ht="12.75">
      <c r="A77" s="4" t="s">
        <v>32</v>
      </c>
      <c r="F77" s="31">
        <f>SUM(F76)</f>
        <v>6307.392</v>
      </c>
    </row>
    <row r="78" spans="1:6" ht="12.75">
      <c r="A78" s="50" t="s">
        <v>78</v>
      </c>
      <c r="B78" s="46"/>
      <c r="C78" s="46"/>
      <c r="D78" s="49">
        <v>0</v>
      </c>
      <c r="E78" s="46"/>
      <c r="F78" s="51">
        <f>D78*E32</f>
        <v>0</v>
      </c>
    </row>
    <row r="79" spans="1:6" ht="12.75">
      <c r="A79" s="1" t="s">
        <v>33</v>
      </c>
      <c r="B79" s="1"/>
      <c r="F79" s="45">
        <f>F51+F55+F67+F73+F77+F78</f>
        <v>40955.65235363251</v>
      </c>
    </row>
    <row r="80" spans="1:6" ht="12.75">
      <c r="A80" s="1" t="s">
        <v>76</v>
      </c>
      <c r="B80" s="37"/>
      <c r="C80" s="37">
        <v>0.058</v>
      </c>
      <c r="D80" s="1"/>
      <c r="E80" s="1"/>
      <c r="F80" s="31">
        <f>F79*5.8%</f>
        <v>2375.4278365106857</v>
      </c>
    </row>
    <row r="81" spans="1:9" ht="15">
      <c r="A81" s="12" t="s">
        <v>35</v>
      </c>
      <c r="B81" s="12"/>
      <c r="C81" s="12"/>
      <c r="D81" s="12"/>
      <c r="E81" s="12"/>
      <c r="F81" s="36">
        <f>F79+F80</f>
        <v>43331.0801901432</v>
      </c>
      <c r="I81" s="7"/>
    </row>
    <row r="82" spans="2:6" ht="12.75">
      <c r="B82" s="38" t="s">
        <v>68</v>
      </c>
      <c r="C82" s="39" t="s">
        <v>69</v>
      </c>
      <c r="D82" s="22" t="s">
        <v>70</v>
      </c>
      <c r="E82" s="22" t="s">
        <v>71</v>
      </c>
      <c r="F82" s="42" t="s">
        <v>130</v>
      </c>
    </row>
    <row r="83" spans="1:6" ht="12.75">
      <c r="A83" s="13"/>
      <c r="B83" s="40">
        <v>42826</v>
      </c>
      <c r="C83" s="41">
        <v>-144325</v>
      </c>
      <c r="D83" s="43">
        <f>F43</f>
        <v>65380.68</v>
      </c>
      <c r="E83" s="43">
        <f>F81</f>
        <v>43331.0801901432</v>
      </c>
      <c r="F83" s="44">
        <f>C83+D83-E83</f>
        <v>-122275.4001901432</v>
      </c>
    </row>
    <row r="85" spans="1:6" ht="13.5" thickBot="1">
      <c r="A85" t="s">
        <v>112</v>
      </c>
      <c r="C85" s="55">
        <v>42826</v>
      </c>
      <c r="D85" s="8" t="s">
        <v>113</v>
      </c>
      <c r="E85" s="55">
        <v>42855</v>
      </c>
      <c r="F85" t="s">
        <v>114</v>
      </c>
    </row>
    <row r="86" spans="1:7" ht="13.5" thickBot="1">
      <c r="A86" t="s">
        <v>115</v>
      </c>
      <c r="F86" s="56">
        <f>E83</f>
        <v>43331.0801901432</v>
      </c>
      <c r="G86" t="s">
        <v>14</v>
      </c>
    </row>
    <row r="87" ht="12.75">
      <c r="A87" t="s">
        <v>116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5" ht="12.75">
      <c r="B95" t="s">
        <v>123</v>
      </c>
    </row>
    <row r="97" ht="12.75">
      <c r="A97" t="s">
        <v>124</v>
      </c>
    </row>
    <row r="100" ht="12.75">
      <c r="A100" t="s">
        <v>125</v>
      </c>
    </row>
    <row r="102" ht="12.75">
      <c r="A102" t="s">
        <v>126</v>
      </c>
    </row>
    <row r="104" spans="7:8" ht="12.75">
      <c r="G104" s="7"/>
      <c r="H104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2017-06-01T14:12:54Z</cp:lastPrinted>
  <dcterms:created xsi:type="dcterms:W3CDTF">2008-08-18T07:30:19Z</dcterms:created>
  <dcterms:modified xsi:type="dcterms:W3CDTF">2017-06-21T07:44:44Z</dcterms:modified>
  <cp:category/>
  <cp:version/>
  <cp:contentType/>
  <cp:contentStatus/>
</cp:coreProperties>
</file>