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<sst xmlns="http://schemas.openxmlformats.org/spreadsheetml/2006/main" count="161" uniqueCount="138">
  <si>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</si>
  <si>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</si>
  <si>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</si>
  <si>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</si>
  <si>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</si>
  <si>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</si>
  <si>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</si>
  <si>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</si>
  <si>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</si>
  <si>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</si>
  <si>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</si>
  <si>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</si>
  <si>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</si>
  <si>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</si>
  <si>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</si>
  <si>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</si>
  <si>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</si>
  <si>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</si>
  <si>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</si>
  <si>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</si>
  <si>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</si>
  <si>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</si>
  <si>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</si>
  <si>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</si>
  <si>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</si>
  <si>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</si>
  <si>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</si>
  <si>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</si>
  <si>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</si>
  <si>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</si>
  <si>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</si>
  <si>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</si>
  <si>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</si>
  <si>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</si>
  <si>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</si>
  <si>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</si>
  <si>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</si>
  <si>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</si>
  <si>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</si>
  <si>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</si>
  <si>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</si>
  <si>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</si>
  <si>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</si>
  <si>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</si>
  <si>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</si>
  <si>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</si>
  <si>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</si>
  <si>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</si>
  <si>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</si>
  <si>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</si>
  <si>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</si>
  <si>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</si>
  <si>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</si>
  <si>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</si>
  <si>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</si>
  <si>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</si>
  <si>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</si>
  <si>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</si>
  <si>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</si>
  <si>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</si>
  <si>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</si>
  <si>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</si>
  <si>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</si>
  <si>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</si>
  <si>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</si>
  <si>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</si>
  <si>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</si>
  <si>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</si>
  <si>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</si>
  <si>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</si>
  <si>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</si>
  <si>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</si>
  <si>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</si>
  <si>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</si>
  <si>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</si>
  <si>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</si>
  <si>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</si>
  <si>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</si>
  <si>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</si>
  <si>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</si>
  <si>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</si>
  <si>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</si>
  <si>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</si>
  <si>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</si>
  <si>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</si>
  <si>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</si>
  <si>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</si>
  <si>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</si>
  <si>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</si>
  <si>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</si>
  <si>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</si>
  <si>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</si>
  <si>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</si>
  <si>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</si>
  <si>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</si>
  <si>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</si>
  <si>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</si>
  <si>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</si>
  <si>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</si>
  <si>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</si>
  <si>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</si>
  <si>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</si>
  <si>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</si>
  <si>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</si>
  <si>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</si>
  <si>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</si>
  <si>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</si>
  <si>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</si>
  <si>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</si>
  <si>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</si>
  <si>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</si>
  <si>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</si>
  <si>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</si>
  <si>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</si>
  <si>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</si>
  <si>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</si>
  <si>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</si>
  <si>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</si>
  <si>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</si>
  <si>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</si>
  <si>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</si>
  <si>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</si>
  <si>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</si>
  <si>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</si>
  <si>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</si>
  <si>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</si>
  <si>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</si>
  <si>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</si>
  <si>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</si>
  <si>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</si>
  <si>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</si>
  <si>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</si>
  <si>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</si>
  <si>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</si>
  <si>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</si>
  <si>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смена ламп (7шт) п-д5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</si>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</sst>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0</v>
      </c>
      <c r="M6" s="45">
        <f>L6*114.3*1.202</f>
        <v>0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5">
        <f t="shared" si="0"/>
        <v>478.112328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5">
        <f t="shared" si="0"/>
        <v>478.112328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9.71</v>
      </c>
      <c r="M20" s="34">
        <f>SUM(M6:M19)</f>
        <v>1334.043306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60" t="s">
        <v>135</v>
      </c>
      <c r="L24" s="65">
        <f>0.07*7.1</f>
        <v>0.497</v>
      </c>
      <c r="M24" s="56">
        <f aca="true" t="shared" si="1" ref="M24:M38">L24*114.3*1.202*1.15</f>
        <v>78.52445433</v>
      </c>
    </row>
    <row r="25" spans="1:13" ht="12.75">
      <c r="A25" t="s">
        <v>106</v>
      </c>
      <c r="J25" s="20">
        <v>2</v>
      </c>
      <c r="K25" s="20"/>
      <c r="L25" s="45"/>
      <c r="M25" s="56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56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59"/>
      <c r="L27" s="57"/>
      <c r="M27" s="56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0.497</v>
      </c>
      <c r="M39" s="34">
        <f>SUM(M24:M38)</f>
        <v>78.52445433</v>
      </c>
    </row>
    <row r="40" spans="1:11" ht="12.75">
      <c r="A40" s="2" t="s">
        <v>6</v>
      </c>
      <c r="F40" s="11">
        <f>48456.07-441.24+9.98</f>
        <v>48024.810000000005</v>
      </c>
      <c r="K40" s="1" t="s">
        <v>62</v>
      </c>
    </row>
    <row r="41" spans="1:13" ht="12.75">
      <c r="A41" t="s">
        <v>7</v>
      </c>
      <c r="F41" s="5">
        <f>42194.62</f>
        <v>42194.62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0.8786004567222649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8">
        <f>7*14.5</f>
        <v>101.5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43094.62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4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(1600)*1.202</f>
        <v>1923.1999999999998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7704.82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5994.432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5994.432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161506</v>
      </c>
      <c r="D58">
        <v>228935.4</v>
      </c>
      <c r="E58">
        <v>3122.1</v>
      </c>
      <c r="F58" s="35">
        <f>C58/D58*E58</f>
        <v>2202.533477129356</v>
      </c>
      <c r="J58" s="20">
        <v>16</v>
      </c>
      <c r="K58" s="20"/>
      <c r="L58" s="25"/>
      <c r="M58" s="25"/>
    </row>
    <row r="59" spans="1:13" ht="12.75">
      <c r="A59" t="s">
        <v>20</v>
      </c>
      <c r="F59" s="35">
        <f>M20</f>
        <v>1334.043306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78.52445433</v>
      </c>
      <c r="J60" s="20"/>
      <c r="K60" s="20"/>
      <c r="L60" s="31" t="s">
        <v>65</v>
      </c>
      <c r="M60" s="28">
        <f>SUM(M43:M59)</f>
        <v>101.5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5">
        <f>M60</f>
        <v>101.5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3122.1</v>
      </c>
      <c r="C65" t="s">
        <v>13</v>
      </c>
      <c r="D65" s="11">
        <v>0.3</v>
      </c>
      <c r="E65" t="s">
        <v>14</v>
      </c>
      <c r="F65" s="11">
        <f>B65*D65</f>
        <v>936.6299999999999</v>
      </c>
    </row>
    <row r="66" spans="1:6" s="52" customFormat="1" ht="12.75">
      <c r="A66" s="52" t="s">
        <v>77</v>
      </c>
      <c r="B66" s="61"/>
      <c r="C66" s="61"/>
      <c r="D66" s="62"/>
      <c r="E66" s="61"/>
      <c r="F66" s="62">
        <v>0</v>
      </c>
    </row>
    <row r="67" spans="1:6" ht="12.75">
      <c r="A67" s="50" t="s">
        <v>84</v>
      </c>
      <c r="B67" s="50"/>
      <c r="C67" s="50"/>
      <c r="D67" s="51">
        <v>0</v>
      </c>
      <c r="E67" s="50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5374.431237459356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0.22</v>
      </c>
      <c r="E70" t="s">
        <v>14</v>
      </c>
      <c r="F70" s="11">
        <f>B70*D70</f>
        <v>686.862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1.23</v>
      </c>
      <c r="E73" t="s">
        <v>14</v>
      </c>
      <c r="F73" s="11">
        <f>B73*D73</f>
        <v>3840.183</v>
      </c>
    </row>
    <row r="74" spans="1:6" ht="12.75">
      <c r="A74" s="4" t="s">
        <v>29</v>
      </c>
      <c r="F74" s="32">
        <f>F70+F73</f>
        <v>4527.045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2.17</v>
      </c>
      <c r="E77" t="s">
        <v>14</v>
      </c>
      <c r="F77" s="11">
        <f>B77*D77</f>
        <v>6774.956999999999</v>
      </c>
    </row>
    <row r="78" spans="1:6" ht="12.75">
      <c r="A78" s="4" t="s">
        <v>32</v>
      </c>
      <c r="F78" s="32">
        <f>SUM(F77)</f>
        <v>6774.956999999999</v>
      </c>
    </row>
    <row r="79" spans="1:6" ht="12.75">
      <c r="A79" s="46" t="s">
        <v>76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30375.685237459355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1761.7897437726424</v>
      </c>
      <c r="I81" s="7"/>
    </row>
    <row r="82" spans="1:9" ht="12.75">
      <c r="A82" s="1"/>
      <c r="B82" s="36" t="s">
        <v>129</v>
      </c>
      <c r="C82" s="36"/>
      <c r="D82" s="1"/>
      <c r="E82" s="63"/>
      <c r="F82" s="64">
        <v>1595.88</v>
      </c>
      <c r="I82" s="7"/>
    </row>
    <row r="83" spans="1:9" ht="12.75">
      <c r="A83" s="1"/>
      <c r="B83" s="36" t="s">
        <v>130</v>
      </c>
      <c r="C83" s="36"/>
      <c r="D83" s="1"/>
      <c r="E83" s="63"/>
      <c r="F83" s="64">
        <v>343.59</v>
      </c>
      <c r="I83" s="7"/>
    </row>
    <row r="84" spans="1:9" ht="12.75">
      <c r="A84" s="1"/>
      <c r="B84" s="36" t="s">
        <v>131</v>
      </c>
      <c r="C84" s="36"/>
      <c r="D84" s="1"/>
      <c r="E84" s="63"/>
      <c r="F84" s="64">
        <v>2404.67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36481.61498123199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134</v>
      </c>
    </row>
    <row r="87" spans="1:6" ht="12.75">
      <c r="A87" s="13"/>
      <c r="B87" s="39">
        <v>43405</v>
      </c>
      <c r="C87" s="40">
        <v>-79942</v>
      </c>
      <c r="D87" s="43">
        <f>F44</f>
        <v>43094.62</v>
      </c>
      <c r="E87" s="43">
        <f>F85</f>
        <v>36481.61498123199</v>
      </c>
      <c r="F87" s="44">
        <f>C87+D87-E87</f>
        <v>-73328.99498123198</v>
      </c>
    </row>
    <row r="89" spans="1:6" ht="12.75">
      <c r="A89" t="s">
        <v>111</v>
      </c>
      <c r="C89" s="54">
        <v>43040</v>
      </c>
      <c r="D89" s="8" t="s">
        <v>112</v>
      </c>
      <c r="E89" s="54">
        <v>43069</v>
      </c>
      <c r="F89" t="s">
        <v>113</v>
      </c>
    </row>
    <row r="90" spans="1:7" ht="12.75">
      <c r="A90" t="s">
        <v>114</v>
      </c>
      <c r="F90" s="55">
        <f>E87</f>
        <v>36481.61498123199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2017-08-21T12:46:48Z</cp:lastPrinted>
  <dcterms:created xsi:type="dcterms:W3CDTF">2008-08-18T07:30:19Z</dcterms:created>
  <dcterms:modified xsi:type="dcterms:W3CDTF">2018-02-09T11:42:00Z</dcterms:modified>
  <cp:category/>
  <cp:version/>
  <cp:contentType/>
  <cp:contentStatus/>
</cp:coreProperties>
</file>