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<sst xmlns="http://schemas.openxmlformats.org/spreadsheetml/2006/main" count="174" uniqueCount="150">
  <si>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</si>
  <si>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</si>
  <si>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</si>
  <si>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</si>
  <si>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</si>
  <si>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</si>
  <si>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</si>
  <si>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</si>
  <si>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</si>
  <si>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</si>
  <si>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</si>
  <si>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</si>
  <si>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</si>
  <si>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</si>
  <si>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</si>
  <si>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</si>
  <si>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</si>
  <si>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</si>
  <si>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</si>
  <si>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</si>
  <si>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</si>
  <si>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</si>
  <si>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</si>
  <si>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</si>
  <si>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</si>
  <si>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</si>
  <si>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</si>
  <si>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</si>
  <si>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</si>
  <si>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</si>
  <si>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</si>
  <si>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</si>
  <si>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</si>
  <si>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</si>
  <si>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</si>
  <si>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</si>
  <si>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</si>
  <si>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</si>
  <si>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</si>
  <si>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</si>
  <si>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</si>
  <si>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</si>
  <si>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</si>
  <si>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</si>
  <si>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</si>
  <si>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</si>
  <si>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</si>
  <si>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</si>
  <si>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</si>
  <si>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</si>
  <si>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</si>
  <si>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</si>
  <si>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</si>
  <si>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</si>
  <si>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</si>
  <si>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</si>
  <si>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</si>
  <si>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</si>
  <si>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</si>
  <si>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</si>
  <si>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</si>
  <si>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</si>
  <si>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</si>
  <si>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</si>
  <si>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</si>
  <si>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</si>
  <si>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</si>
  <si>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</si>
  <si>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</si>
  <si>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</si>
  <si>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</si>
  <si>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</si>
  <si>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</si>
  <si>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</si>
  <si>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</si>
  <si>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</si>
  <si>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</si>
  <si>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</si>
  <si>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</si>
  <si>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</si>
  <si>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</si>
  <si>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</si>
  <si>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</si>
  <si>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</si>
  <si>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</si>
  <si>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</si>
  <si>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</si>
  <si>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</si>
  <si>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</si>
  <si>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</si>
  <si>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</si>
  <si>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</si>
  <si>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</si>
  <si>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</si>
  <si>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</si>
  <si>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</si>
  <si>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</si>
  <si>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</si>
  <si>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</si>
  <si>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</si>
  <si>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</si>
  <si>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</si>
  <si>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</si>
  <si>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</si>
  <si>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</si>
  <si>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</si>
  <si>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</si>
  <si>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</si>
  <si>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</si>
  <si>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</si>
  <si>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</si>
  <si>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</si>
  <si>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</si>
  <si>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</si>
  <si>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</si>
  <si>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</si>
  <si>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</si>
  <si>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</si>
  <si>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</si>
  <si>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</si>
  <si>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</si>
  <si>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</si>
  <si>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</si>
  <si>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</si>
  <si>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</si>
  <si>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</si>
  <si>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</si>
  <si>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</si>
  <si>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</si>
  <si>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</si>
  <si>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</si>
  <si>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>слив и наполнение системы</t>
  </si>
  <si>
    <t>смена вентиля д 15 (1шт) эл.уз.</t>
  </si>
  <si>
    <t>устройство врезки (1шт) эл.уз.</t>
  </si>
  <si>
    <t>врезка 15</t>
  </si>
  <si>
    <t>1шт</t>
  </si>
  <si>
    <t>вентиль д 15</t>
  </si>
  <si>
    <t>электроды</t>
  </si>
  <si>
    <t>2кг</t>
  </si>
  <si>
    <t>диск</t>
  </si>
  <si>
    <t>смена труб д 20 м/пл (8мп) п-д5</t>
  </si>
  <si>
    <t>труба д 20 м/пл</t>
  </si>
  <si>
    <t>8мп</t>
  </si>
  <si>
    <t>цанга 20</t>
  </si>
  <si>
    <t>2шт</t>
  </si>
  <si>
    <t>смена ламп (6шт) п-д2,5</t>
  </si>
  <si>
    <t>лампа</t>
  </si>
  <si>
    <t>6шт</t>
  </si>
  <si>
    <t>смена выключателя (1шт) п-д5</t>
  </si>
  <si>
    <t>выключатель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</si>
</sst>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129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127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454.7562659999999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21.87</v>
      </c>
      <c r="M20" s="34">
        <f>SUM(M6:M19)</f>
        <v>3004.688682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131</v>
      </c>
      <c r="L24" s="25">
        <v>1.85</v>
      </c>
      <c r="M24" s="33">
        <f>L24*114.3*1.202*1.15</f>
        <v>292.2942465</v>
      </c>
    </row>
    <row r="25" spans="1:13" ht="12.75">
      <c r="A25" t="s">
        <v>106</v>
      </c>
      <c r="J25" s="20">
        <v>2</v>
      </c>
      <c r="K25" s="20" t="s">
        <v>133</v>
      </c>
      <c r="L25" s="45">
        <v>4.46</v>
      </c>
      <c r="M25" s="33">
        <f aca="true" t="shared" si="1" ref="M25:M35">L25*114.3*1.202*1.15</f>
        <v>704.6661293999999</v>
      </c>
    </row>
    <row r="26" spans="1:13" ht="12.75">
      <c r="A26" t="s">
        <v>107</v>
      </c>
      <c r="J26" s="20">
        <v>3</v>
      </c>
      <c r="K26" s="20" t="s">
        <v>132</v>
      </c>
      <c r="L26" s="25">
        <v>0.81</v>
      </c>
      <c r="M26" s="33">
        <f t="shared" si="1"/>
        <v>127.97748089999997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140</v>
      </c>
      <c r="L27" s="25">
        <f>0.08*155</f>
        <v>12.4</v>
      </c>
      <c r="M27" s="33">
        <f t="shared" si="1"/>
        <v>1959.1614359999996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145</v>
      </c>
      <c r="L28" s="25">
        <f>0.06*7.1</f>
        <v>0.426</v>
      </c>
      <c r="M28" s="33">
        <f t="shared" si="1"/>
        <v>67.30667514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148</v>
      </c>
      <c r="L29" s="25">
        <v>0.24</v>
      </c>
      <c r="M29" s="33">
        <f t="shared" si="1"/>
        <v>37.9192536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20.186</v>
      </c>
      <c r="M36" s="34">
        <f>SUM(M24:M35)</f>
        <v>3189.32522154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46953.14</v>
      </c>
      <c r="J40" s="20">
        <v>1</v>
      </c>
      <c r="K40" s="20" t="s">
        <v>134</v>
      </c>
      <c r="L40" s="52" t="s">
        <v>135</v>
      </c>
      <c r="M40" s="25">
        <v>30</v>
      </c>
    </row>
    <row r="41" spans="1:13" ht="12.75">
      <c r="A41" t="s">
        <v>7</v>
      </c>
      <c r="F41" s="5">
        <v>47126.94</v>
      </c>
      <c r="J41" s="20">
        <v>2</v>
      </c>
      <c r="K41" s="20" t="s">
        <v>136</v>
      </c>
      <c r="L41" s="25" t="s">
        <v>135</v>
      </c>
      <c r="M41" s="25">
        <v>237.2</v>
      </c>
    </row>
    <row r="42" spans="2:13" ht="12.75">
      <c r="B42" t="s">
        <v>8</v>
      </c>
      <c r="F42" s="9">
        <f>F41/F40</f>
        <v>1.003701562877371</v>
      </c>
      <c r="J42" s="20">
        <v>3</v>
      </c>
      <c r="K42" s="20" t="s">
        <v>137</v>
      </c>
      <c r="L42" s="25" t="s">
        <v>138</v>
      </c>
      <c r="M42" s="25">
        <f>2*128</f>
        <v>256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139</v>
      </c>
      <c r="L43" s="25" t="s">
        <v>135</v>
      </c>
      <c r="M43" s="25">
        <v>27.15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48026.94</v>
      </c>
      <c r="J44" s="20">
        <v>5</v>
      </c>
      <c r="K44" s="20" t="s">
        <v>141</v>
      </c>
      <c r="L44" s="25" t="s">
        <v>142</v>
      </c>
      <c r="M44" s="25">
        <f>8*100</f>
        <v>800</v>
      </c>
    </row>
    <row r="45" spans="10:13" ht="12.75">
      <c r="J45" s="20">
        <v>6</v>
      </c>
      <c r="K45" s="20" t="s">
        <v>143</v>
      </c>
      <c r="L45" s="25" t="s">
        <v>144</v>
      </c>
      <c r="M45" s="25">
        <f>2*161.84</f>
        <v>323.68</v>
      </c>
    </row>
    <row r="46" spans="2:13" ht="12.75">
      <c r="B46" s="1" t="s">
        <v>10</v>
      </c>
      <c r="C46" s="1"/>
      <c r="J46" s="20">
        <v>7</v>
      </c>
      <c r="K46" s="20" t="s">
        <v>146</v>
      </c>
      <c r="L46" s="25" t="s">
        <v>147</v>
      </c>
      <c r="M46" s="25">
        <f>6*13.3</f>
        <v>79.80000000000001</v>
      </c>
    </row>
    <row r="47" spans="10:13" ht="12.75">
      <c r="J47" s="20">
        <v>8</v>
      </c>
      <c r="K47" s="20" t="s">
        <v>149</v>
      </c>
      <c r="L47" s="25" t="s">
        <v>135</v>
      </c>
      <c r="M47" s="25">
        <v>76.25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6249.87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6249.87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165278</v>
      </c>
      <c r="D58">
        <v>228935.4</v>
      </c>
      <c r="E58">
        <v>3156.5</v>
      </c>
      <c r="F58" s="35">
        <f>C58/D58*E58</f>
        <v>2278.8088124422875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3004.688682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3189.32522154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721.2</v>
      </c>
      <c r="J61" s="20"/>
      <c r="K61" s="20"/>
      <c r="L61" s="31" t="s">
        <v>65</v>
      </c>
      <c r="M61" s="28">
        <f>SUM(M40:M60)</f>
        <v>1830.08</v>
      </c>
    </row>
    <row r="62" spans="1:6" ht="12.75">
      <c r="A62" t="s">
        <v>22</v>
      </c>
      <c r="F62" s="5">
        <f>M61</f>
        <v>1830.08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0.26</v>
      </c>
      <c r="E65" t="s">
        <v>14</v>
      </c>
      <c r="F65" s="5">
        <f>B65*D65</f>
        <v>820.69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11844.792715982288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0.23</v>
      </c>
      <c r="E70" t="s">
        <v>14</v>
      </c>
      <c r="F70" s="11">
        <f>B70*D70</f>
        <v>725.995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1.03</v>
      </c>
      <c r="E73" t="s">
        <v>14</v>
      </c>
      <c r="F73" s="11">
        <f>B73*D73</f>
        <v>3251.195</v>
      </c>
    </row>
    <row r="74" spans="1:6" ht="12.75">
      <c r="A74" s="4" t="s">
        <v>29</v>
      </c>
      <c r="F74" s="32">
        <f>F70+F73</f>
        <v>3977.19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1.8</v>
      </c>
      <c r="E77" t="s">
        <v>14</v>
      </c>
      <c r="F77" s="5">
        <f>B77*D77</f>
        <v>5681.7</v>
      </c>
    </row>
    <row r="78" spans="1:6" ht="12.75">
      <c r="A78" s="4" t="s">
        <v>32</v>
      </c>
      <c r="F78" s="8">
        <f>SUM(F77)</f>
        <v>5681.7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35458.37271598229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2056.585617526973</v>
      </c>
      <c r="I81" s="7"/>
    </row>
    <row r="82" spans="1:6" ht="15">
      <c r="A82" s="12" t="s">
        <v>35</v>
      </c>
      <c r="B82" s="12"/>
      <c r="C82" s="12"/>
      <c r="D82" s="12"/>
      <c r="E82" s="12"/>
      <c r="F82" s="42">
        <f>F80+F81</f>
        <v>37514.95833350926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130</v>
      </c>
    </row>
    <row r="84" spans="1:6" ht="12.75">
      <c r="A84" s="13"/>
      <c r="B84" s="39">
        <v>42736</v>
      </c>
      <c r="C84" s="40">
        <v>11954</v>
      </c>
      <c r="D84" s="43">
        <f>F44</f>
        <v>48026.94</v>
      </c>
      <c r="E84" s="43">
        <f>F82</f>
        <v>37514.95833350926</v>
      </c>
      <c r="F84" s="44">
        <f>C84+D84-E84</f>
        <v>22465.98166649074</v>
      </c>
    </row>
    <row r="86" spans="1:6" ht="13.5" thickBot="1">
      <c r="A86" t="s">
        <v>111</v>
      </c>
      <c r="C86" s="54">
        <v>42736</v>
      </c>
      <c r="D86" s="8" t="s">
        <v>112</v>
      </c>
      <c r="E86" s="54">
        <v>42766</v>
      </c>
      <c r="F86" t="s">
        <v>113</v>
      </c>
    </row>
    <row r="87" spans="1:7" ht="13.5" thickBot="1">
      <c r="A87" t="s">
        <v>114</v>
      </c>
      <c r="F87" s="55">
        <f>E84</f>
        <v>37514.95833350926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2017-04-17T12:49:40Z</dcterms:modified>
  <cp:category/>
  <cp:version/>
  <cp:contentType/>
  <cp:contentStatus/>
</cp:coreProperties>
</file>