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<sst xmlns="http://schemas.openxmlformats.org/spreadsheetml/2006/main" count="172" uniqueCount="149">
  <si>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</si>
  <si>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</si>
  <si>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</si>
  <si>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</si>
  <si>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</si>
  <si>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</si>
  <si>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</si>
  <si>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</si>
  <si>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</si>
  <si>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</si>
  <si>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</si>
  <si>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</si>
  <si>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</si>
  <si>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</si>
  <si>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</si>
  <si>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</si>
  <si>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</si>
  <si>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</si>
  <si>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</si>
  <si>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</si>
  <si>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</si>
  <si>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</si>
  <si>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</si>
  <si>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</si>
  <si>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</si>
  <si>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</si>
  <si>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</si>
  <si>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</si>
  <si>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</si>
  <si>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</si>
  <si>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</si>
  <si>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</si>
  <si>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</si>
  <si>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</si>
  <si>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</si>
  <si>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</si>
  <si>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</si>
  <si>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</si>
  <si>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</si>
  <si>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</si>
  <si>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</si>
  <si>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</si>
  <si>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</si>
  <si>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</si>
  <si>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</si>
  <si>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</si>
  <si>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</si>
  <si>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</si>
  <si>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</si>
  <si>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</si>
  <si>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</si>
  <si>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</si>
  <si>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</si>
  <si>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</si>
  <si>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</si>
  <si>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</si>
  <si>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</si>
  <si>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</si>
  <si>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</si>
  <si>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</si>
  <si>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</si>
  <si>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</si>
  <si>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</si>
  <si>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</si>
  <si>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</si>
  <si>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</si>
  <si>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</si>
  <si>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</si>
  <si>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</si>
  <si>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</si>
  <si>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</si>
  <si>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</si>
  <si>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</si>
  <si>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</si>
  <si>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</si>
  <si>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</si>
  <si>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</si>
  <si>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</si>
  <si>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</si>
  <si>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</si>
  <si>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</si>
  <si>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</si>
  <si>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</si>
  <si>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</si>
  <si>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</si>
  <si>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</si>
  <si>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</si>
  <si>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</si>
  <si>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</si>
  <si>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</si>
  <si>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</si>
  <si>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</si>
  <si>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</si>
  <si>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</si>
  <si>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</si>
  <si>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</si>
  <si>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</si>
  <si>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</si>
  <si>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</si>
  <si>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</si>
  <si>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</si>
  <si>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</si>
  <si>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</si>
  <si>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</si>
  <si>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</si>
  <si>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</si>
  <si>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</si>
  <si>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</si>
  <si>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</si>
  <si>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</si>
  <si>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</si>
  <si>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</si>
  <si>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</si>
  <si>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</si>
  <si>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</si>
  <si>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</si>
  <si>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</si>
  <si>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</si>
  <si>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</si>
  <si>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</si>
  <si>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</si>
  <si>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</si>
  <si>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</si>
  <si>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</si>
  <si>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</si>
  <si>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</si>
  <si>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</si>
  <si>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</si>
  <si>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</si>
  <si>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</si>
  <si>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</si>
  <si>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</si>
  <si>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сентября</t>
  </si>
  <si>
    <t>за   сентябрь  2017 г.</t>
  </si>
  <si>
    <t>ост.на 01.10</t>
  </si>
  <si>
    <t>установка хомута (1шт)</t>
  </si>
  <si>
    <t>хомут 89</t>
  </si>
  <si>
    <t>1шт</t>
  </si>
  <si>
    <t>ремонт кровли (10м2)</t>
  </si>
  <si>
    <t>эластобит</t>
  </si>
  <si>
    <t>1 рул.</t>
  </si>
  <si>
    <t>газ-пропан</t>
  </si>
  <si>
    <t>2,5кг</t>
  </si>
  <si>
    <t>смена ламп (18шт) п-д 4,5</t>
  </si>
  <si>
    <t>лампа</t>
  </si>
  <si>
    <t>18шт</t>
  </si>
  <si>
    <t>патрон</t>
  </si>
  <si>
    <t>смена патрона (2шт) п-д5</t>
  </si>
  <si>
    <t>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</si>
</sst>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6" sqref="M46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0.87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9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128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453.38237999999996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12.5</v>
      </c>
      <c r="M17" s="46">
        <f t="shared" si="0"/>
        <v>1717.3574999999998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309.12435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18.55</v>
      </c>
      <c r="M20" s="32">
        <f>SUM(M6:M19)</f>
        <v>2548.55853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v>1</v>
      </c>
      <c r="M24" s="31">
        <f aca="true" t="shared" si="1" ref="M24:M37">L24*114.3*1.202*1.15</f>
        <v>157.99688999999998</v>
      </c>
    </row>
    <row r="25" spans="1:13" ht="12.75">
      <c r="A25" t="s">
        <v>106</v>
      </c>
      <c r="J25" s="20">
        <v>2</v>
      </c>
      <c r="K25" s="20" t="s">
        <v>138</v>
      </c>
      <c r="L25" s="46">
        <f>0.1*146.47</f>
        <v>14.647</v>
      </c>
      <c r="M25" s="31">
        <f t="shared" si="1"/>
        <v>2314.18044783</v>
      </c>
    </row>
    <row r="26" spans="1:13" ht="12.75">
      <c r="A26" t="s">
        <v>107</v>
      </c>
      <c r="J26" s="20">
        <v>3</v>
      </c>
      <c r="K26" s="20" t="s">
        <v>143</v>
      </c>
      <c r="L26" s="46">
        <f>0.18*7.1</f>
        <v>1.2779999999999998</v>
      </c>
      <c r="M26" s="31">
        <f t="shared" si="1"/>
        <v>201.92002541999994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 t="s">
        <v>147</v>
      </c>
      <c r="L27" s="46">
        <f>0.02*39.6</f>
        <v>0.792</v>
      </c>
      <c r="M27" s="31">
        <f t="shared" si="1"/>
        <v>125.13353687999998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46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32">
        <f>SUM(L24:L37)</f>
        <v>17.717000000000002</v>
      </c>
      <c r="M38" s="32">
        <f>SUM(M24:M37)</f>
        <v>2799.23090013</v>
      </c>
    </row>
    <row r="39" ht="12.75">
      <c r="K39" s="1" t="s">
        <v>62</v>
      </c>
    </row>
    <row r="40" spans="1:13" ht="12.75">
      <c r="A40" s="2" t="s">
        <v>6</v>
      </c>
      <c r="F40" s="11">
        <f>47701.71+-1669.1</f>
        <v>46032.61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f>38074.23</f>
        <v>38074.23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0.8271143000581545</v>
      </c>
      <c r="J42" s="20">
        <v>1</v>
      </c>
      <c r="K42" s="20" t="s">
        <v>136</v>
      </c>
      <c r="L42" s="25" t="s">
        <v>137</v>
      </c>
      <c r="M42" s="25">
        <v>475</v>
      </c>
    </row>
    <row r="43" spans="1:13" ht="12.75">
      <c r="A43" t="s">
        <v>126</v>
      </c>
      <c r="F43" s="11">
        <f>250+400+348.62+250</f>
        <v>1248.62</v>
      </c>
      <c r="J43" s="20">
        <v>2</v>
      </c>
      <c r="K43" s="20" t="s">
        <v>139</v>
      </c>
      <c r="L43" s="25" t="s">
        <v>140</v>
      </c>
      <c r="M43" s="25">
        <f>1*900</f>
        <v>900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39322.850000000006</v>
      </c>
      <c r="J44" s="20">
        <v>3</v>
      </c>
      <c r="K44" s="20" t="s">
        <v>141</v>
      </c>
      <c r="L44" s="23" t="s">
        <v>142</v>
      </c>
      <c r="M44" s="23">
        <f>2.5*106.56</f>
        <v>266.4</v>
      </c>
    </row>
    <row r="45" spans="10:13" ht="12.75">
      <c r="J45" s="20">
        <v>4</v>
      </c>
      <c r="K45" s="20" t="s">
        <v>144</v>
      </c>
      <c r="L45" s="23" t="s">
        <v>145</v>
      </c>
      <c r="M45" s="23">
        <f>18*13</f>
        <v>234</v>
      </c>
    </row>
    <row r="46" spans="2:13" ht="12.75">
      <c r="B46" s="1" t="s">
        <v>10</v>
      </c>
      <c r="C46" s="1"/>
      <c r="J46" s="20">
        <v>5</v>
      </c>
      <c r="K46" s="20" t="s">
        <v>146</v>
      </c>
      <c r="L46" s="23" t="s">
        <v>148</v>
      </c>
      <c r="M46" s="23">
        <f>2*18.3</f>
        <v>36.6</v>
      </c>
    </row>
    <row r="47" spans="10:13" ht="12.75">
      <c r="J47" s="20">
        <v>6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8</v>
      </c>
      <c r="K49" s="20"/>
      <c r="L49" s="23"/>
      <c r="M49" s="23"/>
    </row>
    <row r="50" spans="1:13" ht="12.75">
      <c r="A50" s="6" t="s">
        <v>15</v>
      </c>
      <c r="F50" s="11">
        <f>(1600)*1.202</f>
        <v>1923.1999999999998</v>
      </c>
      <c r="J50" s="20">
        <v>9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7704.82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1.92</v>
      </c>
      <c r="E54" t="s">
        <v>14</v>
      </c>
      <c r="F54" s="11">
        <f>E33*D54</f>
        <v>6031.296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14</v>
      </c>
      <c r="K55" s="2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6031.296</v>
      </c>
      <c r="J56" s="20">
        <v>15</v>
      </c>
      <c r="K56" s="20"/>
      <c r="L56" s="23"/>
      <c r="M56" s="23"/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52">
        <v>161506</v>
      </c>
      <c r="D58">
        <v>228935.4</v>
      </c>
      <c r="E58">
        <v>3141.3</v>
      </c>
      <c r="F58" s="36">
        <f>C58/D58*E58</f>
        <v>2216.078412512875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2548.55853</v>
      </c>
      <c r="J59" s="20">
        <v>18</v>
      </c>
      <c r="K59" s="20"/>
      <c r="L59" s="23"/>
      <c r="M59" s="23"/>
    </row>
    <row r="60" spans="1:13" ht="12.75">
      <c r="A60" t="s">
        <v>21</v>
      </c>
      <c r="F60" s="11">
        <f>M38</f>
        <v>2799.23090013</v>
      </c>
      <c r="J60" s="20">
        <v>19</v>
      </c>
      <c r="K60" s="20"/>
      <c r="L60" s="23"/>
      <c r="M60" s="23"/>
    </row>
    <row r="61" spans="1:13" ht="12.75">
      <c r="A61" t="s">
        <v>73</v>
      </c>
      <c r="F61" s="5">
        <f>1800*1.202</f>
        <v>2163.6</v>
      </c>
      <c r="J61" s="20">
        <v>20</v>
      </c>
      <c r="K61" s="20"/>
      <c r="L61" s="23"/>
      <c r="M61" s="23"/>
    </row>
    <row r="62" spans="1:13" ht="12.75">
      <c r="A62" t="s">
        <v>22</v>
      </c>
      <c r="F62" s="5">
        <f>M83</f>
        <v>1912</v>
      </c>
      <c r="J62" s="20">
        <v>21</v>
      </c>
      <c r="K62" s="20"/>
      <c r="L62" s="23"/>
      <c r="M62" s="23"/>
    </row>
    <row r="63" spans="1:13" ht="12.75">
      <c r="A63" t="s">
        <v>23</v>
      </c>
      <c r="F63" s="5"/>
      <c r="J63" s="20">
        <v>22</v>
      </c>
      <c r="K63" s="20"/>
      <c r="L63" s="23"/>
      <c r="M63" s="23"/>
    </row>
    <row r="64" spans="1:13" ht="12.75">
      <c r="A64" t="s">
        <v>24</v>
      </c>
      <c r="F64" s="5"/>
      <c r="J64" s="20">
        <v>23</v>
      </c>
      <c r="K64" s="20"/>
      <c r="L64" s="23"/>
      <c r="M64" s="23"/>
    </row>
    <row r="65" spans="2:13" ht="12.75">
      <c r="B65">
        <v>3141.3</v>
      </c>
      <c r="C65" t="s">
        <v>13</v>
      </c>
      <c r="D65" s="11">
        <v>0.23</v>
      </c>
      <c r="E65" t="s">
        <v>14</v>
      </c>
      <c r="F65" s="11">
        <f>B65*D65</f>
        <v>722.499</v>
      </c>
      <c r="J65" s="20">
        <v>24</v>
      </c>
      <c r="K65" s="20"/>
      <c r="L65" s="23"/>
      <c r="M65" s="23"/>
    </row>
    <row r="66" spans="1:13" ht="12.75">
      <c r="A66" s="48" t="s">
        <v>78</v>
      </c>
      <c r="B66" s="48"/>
      <c r="C66" s="48"/>
      <c r="D66" s="51"/>
      <c r="E66" s="48"/>
      <c r="F66" s="51">
        <v>0</v>
      </c>
      <c r="J66" s="20">
        <v>25</v>
      </c>
      <c r="K66" s="20"/>
      <c r="L66" s="23"/>
      <c r="M66" s="23"/>
    </row>
    <row r="67" spans="1:13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  <c r="J67" s="20">
        <v>26</v>
      </c>
      <c r="K67" s="20"/>
      <c r="L67" s="23"/>
      <c r="M67" s="23"/>
    </row>
    <row r="68" spans="1:13" ht="12.75">
      <c r="A68" s="4" t="s">
        <v>25</v>
      </c>
      <c r="B68" s="10"/>
      <c r="C68" s="10"/>
      <c r="F68" s="33">
        <f>SUM(F58:F67)</f>
        <v>12361.966842642874</v>
      </c>
      <c r="J68" s="20">
        <v>27</v>
      </c>
      <c r="K68" s="20"/>
      <c r="L68" s="23"/>
      <c r="M68" s="23"/>
    </row>
    <row r="69" spans="1:13" ht="12.75">
      <c r="A69" s="4" t="s">
        <v>26</v>
      </c>
      <c r="J69" s="20">
        <v>28</v>
      </c>
      <c r="K69" s="20"/>
      <c r="L69" s="23"/>
      <c r="M69" s="23"/>
    </row>
    <row r="70" spans="1:13" ht="12.75">
      <c r="A70" t="s">
        <v>27</v>
      </c>
      <c r="B70">
        <v>3141.3</v>
      </c>
      <c r="C70" t="s">
        <v>66</v>
      </c>
      <c r="D70" s="5">
        <v>0.21</v>
      </c>
      <c r="E70" t="s">
        <v>14</v>
      </c>
      <c r="F70" s="11">
        <f>B70*D70</f>
        <v>659.673</v>
      </c>
      <c r="J70" s="20">
        <v>29</v>
      </c>
      <c r="K70" s="20"/>
      <c r="L70" s="23"/>
      <c r="M70" s="23"/>
    </row>
    <row r="71" spans="1:13" ht="12.75">
      <c r="A71" t="s">
        <v>28</v>
      </c>
      <c r="F71" s="5"/>
      <c r="J71" s="20">
        <v>30</v>
      </c>
      <c r="K71" s="20"/>
      <c r="L71" s="23"/>
      <c r="M71" s="23"/>
    </row>
    <row r="72" spans="1:13" ht="12.75">
      <c r="A72" s="7" t="s">
        <v>72</v>
      </c>
      <c r="F72" s="5"/>
      <c r="J72" s="20">
        <v>31</v>
      </c>
      <c r="K72" s="20"/>
      <c r="L72" s="23"/>
      <c r="M72" s="23"/>
    </row>
    <row r="73" spans="2:13" ht="12.75">
      <c r="B73">
        <v>3141.3</v>
      </c>
      <c r="C73" t="s">
        <v>13</v>
      </c>
      <c r="D73" s="11">
        <v>1.01</v>
      </c>
      <c r="E73" t="s">
        <v>14</v>
      </c>
      <c r="F73" s="11">
        <f>B73*D73</f>
        <v>3172.713</v>
      </c>
      <c r="J73" s="20">
        <v>32</v>
      </c>
      <c r="K73" s="20"/>
      <c r="L73" s="23"/>
      <c r="M73" s="23"/>
    </row>
    <row r="74" spans="1:13" ht="12.75">
      <c r="A74" s="4" t="s">
        <v>29</v>
      </c>
      <c r="F74" s="33">
        <f>F70+F73</f>
        <v>3832.3860000000004</v>
      </c>
      <c r="J74" s="20">
        <v>33</v>
      </c>
      <c r="K74" s="20"/>
      <c r="L74" s="23"/>
      <c r="M74" s="23"/>
    </row>
    <row r="75" spans="1:13" ht="12.75">
      <c r="A75" s="4" t="s">
        <v>30</v>
      </c>
      <c r="J75" s="20">
        <v>34</v>
      </c>
      <c r="K75" s="20"/>
      <c r="L75" s="23"/>
      <c r="M75" s="23"/>
    </row>
    <row r="76" spans="1:13" ht="12.75">
      <c r="A76" s="7" t="s">
        <v>31</v>
      </c>
      <c r="B76" s="7"/>
      <c r="C76" s="7"/>
      <c r="D76" s="7"/>
      <c r="E76" s="7"/>
      <c r="F76" s="7"/>
      <c r="J76" s="20">
        <v>35</v>
      </c>
      <c r="K76" s="20"/>
      <c r="L76" s="23"/>
      <c r="M76" s="23"/>
    </row>
    <row r="77" spans="2:13" ht="12.75">
      <c r="B77">
        <v>3141.3</v>
      </c>
      <c r="C77" t="s">
        <v>13</v>
      </c>
      <c r="D77" s="11">
        <v>2.4</v>
      </c>
      <c r="E77" t="s">
        <v>14</v>
      </c>
      <c r="F77" s="5">
        <f>B77*D77</f>
        <v>7539.12</v>
      </c>
      <c r="J77" s="20">
        <v>36</v>
      </c>
      <c r="K77" s="20"/>
      <c r="L77" s="23"/>
      <c r="M77" s="23"/>
    </row>
    <row r="78" spans="1:13" ht="12.75">
      <c r="A78" s="4" t="s">
        <v>32</v>
      </c>
      <c r="F78" s="33">
        <f>SUM(F77)</f>
        <v>7539.12</v>
      </c>
      <c r="J78" s="20">
        <v>37</v>
      </c>
      <c r="K78" s="20"/>
      <c r="L78" s="23"/>
      <c r="M78" s="23"/>
    </row>
    <row r="79" spans="1:13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  <c r="J79" s="20">
        <v>38</v>
      </c>
      <c r="K79" s="20"/>
      <c r="L79" s="23"/>
      <c r="M79" s="23"/>
    </row>
    <row r="80" spans="1:13" ht="12.75">
      <c r="A80" s="1" t="s">
        <v>33</v>
      </c>
      <c r="B80" s="1"/>
      <c r="F80" s="33">
        <f>F52+F56+F68+F74+F78+F79</f>
        <v>37469.58884264288</v>
      </c>
      <c r="J80" s="20">
        <v>39</v>
      </c>
      <c r="K80" s="20"/>
      <c r="L80" s="23"/>
      <c r="M80" s="23"/>
    </row>
    <row r="81" spans="1:13" ht="12.75">
      <c r="A81" s="1" t="s">
        <v>75</v>
      </c>
      <c r="B81" s="37"/>
      <c r="C81" s="37">
        <v>0.058</v>
      </c>
      <c r="D81" s="1"/>
      <c r="E81" s="1"/>
      <c r="F81" s="33">
        <f>F80*5.8%</f>
        <v>2173.2361528732868</v>
      </c>
      <c r="I81" s="7"/>
      <c r="J81" s="20">
        <v>40</v>
      </c>
      <c r="K81" s="20"/>
      <c r="L81" s="23"/>
      <c r="M81" s="23"/>
    </row>
    <row r="82" spans="1:13" ht="12.75">
      <c r="A82" s="1"/>
      <c r="B82" s="37" t="s">
        <v>129</v>
      </c>
      <c r="C82" s="37"/>
      <c r="D82" s="1"/>
      <c r="E82" s="56"/>
      <c r="F82" s="57">
        <v>1676.48</v>
      </c>
      <c r="I82" s="7"/>
      <c r="J82" s="20">
        <v>41</v>
      </c>
      <c r="K82" s="20"/>
      <c r="L82" s="23"/>
      <c r="M82" s="23"/>
    </row>
    <row r="83" spans="1:13" ht="12.75">
      <c r="A83" s="1"/>
      <c r="B83" s="37" t="s">
        <v>130</v>
      </c>
      <c r="C83" s="37"/>
      <c r="D83" s="1"/>
      <c r="E83" s="56"/>
      <c r="F83" s="57">
        <v>342.22</v>
      </c>
      <c r="I83" s="7"/>
      <c r="J83" s="20"/>
      <c r="K83" s="20"/>
      <c r="L83" s="34" t="s">
        <v>65</v>
      </c>
      <c r="M83" s="35">
        <f>SUM(M42:M82)</f>
        <v>1912</v>
      </c>
    </row>
    <row r="84" spans="1:9" ht="12.75">
      <c r="A84" s="1"/>
      <c r="B84" s="37" t="s">
        <v>131</v>
      </c>
      <c r="C84" s="37"/>
      <c r="D84" s="1"/>
      <c r="E84" s="56"/>
      <c r="F84" s="57">
        <v>2489.28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44150.80499551617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42979</v>
      </c>
      <c r="C87" s="41">
        <v>21695</v>
      </c>
      <c r="D87" s="44">
        <f>F44</f>
        <v>39322.850000000006</v>
      </c>
      <c r="E87" s="44">
        <f>F85</f>
        <v>44150.80499551617</v>
      </c>
      <c r="F87" s="45">
        <f>C87+D87-E87</f>
        <v>16867.045004483836</v>
      </c>
    </row>
    <row r="89" spans="1:6" ht="13.5" thickBot="1">
      <c r="A89" t="s">
        <v>111</v>
      </c>
      <c r="C89" s="54">
        <v>42979</v>
      </c>
      <c r="D89" s="8" t="s">
        <v>112</v>
      </c>
      <c r="E89" s="54">
        <v>43038</v>
      </c>
      <c r="F89" t="s">
        <v>113</v>
      </c>
    </row>
    <row r="90" spans="1:7" ht="13.5" thickBot="1">
      <c r="A90" t="s">
        <v>114</v>
      </c>
      <c r="F90" s="55">
        <f>E87</f>
        <v>44150.80499551617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2017-08-21T12:45:57Z</cp:lastPrinted>
  <dcterms:created xsi:type="dcterms:W3CDTF">2008-08-18T07:30:19Z</dcterms:created>
  <dcterms:modified xsi:type="dcterms:W3CDTF">2017-12-05T13:14:19Z</dcterms:modified>
  <cp:category/>
  <cp:version/>
  <cp:contentType/>
  <cp:contentStatus/>
</cp:coreProperties>
</file>