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<sst xmlns="http://schemas.openxmlformats.org/spreadsheetml/2006/main" count="161" uniqueCount="139">
  <si>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</si>
  <si>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</si>
  <si>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</si>
  <si>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</si>
  <si>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</si>
  <si>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</si>
  <si>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</si>
  <si>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</si>
  <si>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</si>
  <si>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</si>
  <si>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</si>
  <si>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</si>
  <si>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</si>
  <si>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</si>
  <si>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</si>
  <si>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</si>
  <si>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</si>
  <si>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</si>
  <si>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</si>
  <si>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</si>
  <si>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</si>
  <si>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</si>
  <si>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</si>
  <si>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</si>
  <si>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</si>
  <si>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</si>
  <si>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</si>
  <si>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</si>
  <si>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</si>
  <si>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</si>
  <si>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</si>
  <si>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</si>
  <si>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</si>
  <si>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</si>
  <si>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</si>
  <si>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</si>
  <si>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</si>
  <si>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</si>
  <si>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</si>
  <si>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</si>
  <si>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</si>
  <si>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</si>
  <si>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</si>
  <si>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</si>
  <si>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</si>
  <si>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</si>
  <si>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</si>
  <si>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</si>
  <si>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</si>
  <si>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</si>
  <si>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</si>
  <si>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</si>
  <si>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</si>
  <si>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</si>
  <si>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</si>
  <si>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</si>
  <si>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</si>
  <si>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</si>
  <si>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</si>
  <si>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</si>
  <si>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</si>
  <si>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</si>
  <si>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</si>
  <si>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</si>
  <si>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</si>
  <si>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</si>
  <si>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</si>
  <si>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</si>
  <si>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</si>
  <si>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</si>
  <si>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</si>
  <si>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</si>
  <si>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</si>
  <si>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</si>
  <si>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</si>
  <si>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</si>
  <si>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</si>
  <si>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</si>
  <si>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</si>
  <si>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</si>
  <si>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</si>
  <si>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</si>
  <si>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</si>
  <si>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</si>
  <si>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</si>
  <si>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</si>
  <si>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</si>
  <si>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</si>
  <si>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</si>
  <si>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</si>
  <si>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</si>
  <si>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</si>
  <si>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</si>
  <si>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</si>
  <si>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</si>
  <si>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</si>
  <si>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</si>
  <si>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</si>
  <si>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</si>
  <si>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</si>
  <si>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</si>
  <si>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</si>
  <si>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</si>
  <si>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</si>
  <si>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</si>
  <si>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</si>
  <si>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</si>
  <si>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</si>
  <si>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</si>
  <si>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</si>
  <si>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</si>
  <si>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</si>
  <si>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</si>
  <si>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</si>
  <si>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</si>
  <si>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</si>
  <si>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</si>
  <si>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</si>
  <si>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</si>
  <si>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</si>
  <si>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</si>
  <si>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</si>
  <si>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</si>
  <si>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</si>
  <si>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</si>
  <si>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</si>
  <si>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Арендаторы </t>
    </r>
    <r>
      <rPr>
        <sz val="8"/>
        <rFont val="Arial Cyr"/>
        <family val="0"/>
      </rPr>
      <t>(Медиа-маркет,Интер-телеком,ростелеком, комстар)</t>
    </r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</si>
  <si>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</si>
  <si>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</si>
  <si>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</si>
  <si>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</si>
  <si>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</si>
  <si>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ноября</t>
  </si>
  <si>
    <t>за   ноябрь  2017 г.</t>
  </si>
  <si>
    <t>ост.на 01.12</t>
  </si>
  <si>
    <t>удаление сосулек (120мп)  договор</t>
  </si>
  <si>
    <t>смена ламп (5шт) п-д3</t>
  </si>
  <si>
    <t>лампа</t>
  </si>
  <si>
    <t>5шт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</si>
</sst>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175" fontId="0" fillId="0" borderId="16" xfId="0" applyNumberFormat="1" applyBorder="1" applyAlignment="1">
      <alignment horizontal="center"/>
    </xf>
    <xf numFmtId="0" fontId="42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42" sqref="M42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6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11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132</v>
      </c>
      <c r="G5" s="8" t="s">
        <v>128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0">
        <f>L6*114.3*1.202</f>
        <v>0</v>
      </c>
    </row>
    <row r="7" spans="2:13" ht="12.75">
      <c r="B7" t="s">
        <v>89</v>
      </c>
      <c r="C7" s="1" t="s">
        <v>90</v>
      </c>
      <c r="D7" s="8">
        <v>3</v>
      </c>
      <c r="J7" s="14">
        <v>2</v>
      </c>
      <c r="K7" s="14" t="s">
        <v>43</v>
      </c>
      <c r="L7" s="14"/>
      <c r="M7" s="50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50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50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50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5.33</v>
      </c>
      <c r="M11" s="50">
        <f t="shared" si="0"/>
        <v>732.2812379999999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50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1.04</v>
      </c>
      <c r="M13" s="50">
        <f t="shared" si="0"/>
        <v>142.884144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50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50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50">
        <f t="shared" si="0"/>
        <v>0</v>
      </c>
    </row>
    <row r="17" spans="5:13" ht="12.75">
      <c r="E17" t="s">
        <v>99</v>
      </c>
      <c r="J17" s="15" t="s">
        <v>53</v>
      </c>
      <c r="K17" s="26" t="s">
        <v>54</v>
      </c>
      <c r="L17" s="21">
        <v>1.44</v>
      </c>
      <c r="M17" s="50">
        <f t="shared" si="0"/>
        <v>197.83958399999997</v>
      </c>
    </row>
    <row r="18" spans="5:13" ht="12.75">
      <c r="E18" t="s">
        <v>100</v>
      </c>
      <c r="J18" s="15" t="s">
        <v>55</v>
      </c>
      <c r="K18" s="26" t="s">
        <v>82</v>
      </c>
      <c r="L18" s="21">
        <v>0</v>
      </c>
      <c r="M18" s="50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50">
        <f t="shared" si="0"/>
        <v>68.6943</v>
      </c>
    </row>
    <row r="20" spans="1:13" ht="12.75">
      <c r="A20" t="s">
        <v>102</v>
      </c>
      <c r="J20" s="20"/>
      <c r="K20" s="27" t="s">
        <v>57</v>
      </c>
      <c r="L20" s="28">
        <f>SUM(L6:L19)</f>
        <v>8.31</v>
      </c>
      <c r="M20" s="34">
        <f>SUM(M6:M19)</f>
        <v>1141.699266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50"/>
      <c r="M24" s="33">
        <f>120*62.06</f>
        <v>7447.200000000001</v>
      </c>
    </row>
    <row r="25" spans="1:13" ht="12.75">
      <c r="A25" t="s">
        <v>106</v>
      </c>
      <c r="J25" s="20">
        <v>2</v>
      </c>
      <c r="K25" s="20" t="s">
        <v>136</v>
      </c>
      <c r="L25" s="50">
        <v>0.35</v>
      </c>
      <c r="M25" s="33">
        <f>L25*114.3*1.202*1.15</f>
        <v>55.29891149999999</v>
      </c>
    </row>
    <row r="26" spans="1:13" ht="12.75">
      <c r="A26" t="s">
        <v>107</v>
      </c>
      <c r="J26" s="20">
        <v>3</v>
      </c>
      <c r="K26" s="20"/>
      <c r="L26" s="58"/>
      <c r="M26" s="33">
        <f>L26*114.3*1.202*1.15</f>
        <v>0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J27" s="20">
        <v>4</v>
      </c>
      <c r="K27" s="20"/>
      <c r="L27" s="58"/>
      <c r="M27" s="33">
        <f>L27*114.3*1.202*1.15</f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58"/>
      <c r="M28" s="33">
        <f aca="true" t="shared" si="1" ref="M28:M36">L28*114.3*1.202*1.15</f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58"/>
      <c r="M29" s="33">
        <f t="shared" si="1"/>
        <v>0</v>
      </c>
    </row>
    <row r="30" spans="10:13" ht="12.75">
      <c r="J30" s="20">
        <v>7</v>
      </c>
      <c r="K30" s="20"/>
      <c r="L30" s="58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58"/>
      <c r="M31" s="33">
        <f t="shared" si="1"/>
        <v>0</v>
      </c>
    </row>
    <row r="32" spans="10:13" ht="12.75">
      <c r="J32" s="20">
        <v>9</v>
      </c>
      <c r="K32" s="20"/>
      <c r="L32" s="58"/>
      <c r="M32" s="33">
        <f t="shared" si="1"/>
        <v>0</v>
      </c>
    </row>
    <row r="33" spans="1:13" ht="12.75">
      <c r="A33" t="s">
        <v>1</v>
      </c>
      <c r="E33">
        <v>2796.4</v>
      </c>
      <c r="F33" t="s">
        <v>65</v>
      </c>
      <c r="J33" s="20">
        <v>10</v>
      </c>
      <c r="K33" s="20"/>
      <c r="L33" s="58"/>
      <c r="M33" s="33">
        <f t="shared" si="1"/>
        <v>0</v>
      </c>
    </row>
    <row r="34" spans="1:13" ht="12.75">
      <c r="A34" t="s">
        <v>2</v>
      </c>
      <c r="E34">
        <v>259</v>
      </c>
      <c r="F34" t="s">
        <v>65</v>
      </c>
      <c r="J34" s="20">
        <v>11</v>
      </c>
      <c r="K34" s="20"/>
      <c r="L34" s="58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58"/>
      <c r="M35" s="33">
        <f t="shared" si="1"/>
        <v>0</v>
      </c>
    </row>
    <row r="36" spans="1:13" ht="12.75">
      <c r="A36" t="s">
        <v>4</v>
      </c>
      <c r="E36">
        <v>491</v>
      </c>
      <c r="F36" t="s">
        <v>65</v>
      </c>
      <c r="J36" s="20">
        <v>13</v>
      </c>
      <c r="K36" s="20"/>
      <c r="L36" s="58"/>
      <c r="M36" s="33">
        <f t="shared" si="1"/>
        <v>0</v>
      </c>
    </row>
    <row r="37" spans="10:13" ht="12.75">
      <c r="J37" s="20"/>
      <c r="K37" s="30" t="s">
        <v>57</v>
      </c>
      <c r="L37" s="28">
        <f>SUM(L24:L35)</f>
        <v>0.35</v>
      </c>
      <c r="M37" s="34">
        <f>SUM(M24:M36)</f>
        <v>7502.498911500001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f>46167.36+11.23</f>
        <v>46178.590000000004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f>29866.82</f>
        <v>29866.82</v>
      </c>
      <c r="J41" s="20">
        <v>1</v>
      </c>
      <c r="K41" s="20" t="s">
        <v>137</v>
      </c>
      <c r="L41" s="25" t="s">
        <v>138</v>
      </c>
      <c r="M41" s="25">
        <f>5*14.5</f>
        <v>72.5</v>
      </c>
    </row>
    <row r="42" spans="2:13" ht="12.75">
      <c r="B42" t="s">
        <v>8</v>
      </c>
      <c r="F42" s="9">
        <f>F41/F40</f>
        <v>0.646767690395051</v>
      </c>
      <c r="J42" s="20">
        <v>2</v>
      </c>
      <c r="K42" s="20"/>
      <c r="L42" s="25"/>
      <c r="M42" s="25"/>
    </row>
    <row r="43" spans="1:13" ht="12.75">
      <c r="A43" t="s">
        <v>126</v>
      </c>
      <c r="F43" s="5">
        <f>100+250+400+400</f>
        <v>1150</v>
      </c>
      <c r="J43" s="20">
        <v>3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31016.82</v>
      </c>
      <c r="J44" s="20">
        <v>4</v>
      </c>
      <c r="K44" s="20"/>
      <c r="L44" s="25"/>
      <c r="M44" s="25"/>
    </row>
    <row r="45" spans="10:13" ht="12.75">
      <c r="J45" s="20">
        <v>5</v>
      </c>
      <c r="K45" s="20"/>
      <c r="L45" s="25"/>
      <c r="M45" s="25"/>
    </row>
    <row r="46" spans="2:13" ht="12.75">
      <c r="B46" s="1" t="s">
        <v>10</v>
      </c>
      <c r="C46" s="1"/>
      <c r="J46" s="20">
        <v>6</v>
      </c>
      <c r="K46" s="20"/>
      <c r="L46" s="25"/>
      <c r="M46" s="25"/>
    </row>
    <row r="47" spans="10:13" ht="12.75">
      <c r="J47" s="20">
        <v>7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v>4047.13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(2400+266.66)*1.202</f>
        <v>3205.32532</v>
      </c>
      <c r="J50" s="20">
        <v>10</v>
      </c>
      <c r="K50" s="20"/>
      <c r="L50" s="25"/>
      <c r="M50" s="50"/>
    </row>
    <row r="51" spans="1:13" ht="12.75">
      <c r="A51" s="6" t="s">
        <v>83</v>
      </c>
      <c r="E51" s="5">
        <v>0</v>
      </c>
      <c r="F51" s="5">
        <f>E51*E33</f>
        <v>0</v>
      </c>
      <c r="J51" s="20">
        <v>11</v>
      </c>
      <c r="K51" s="20"/>
      <c r="L51" s="25"/>
      <c r="M51" s="25"/>
    </row>
    <row r="52" spans="1:13" ht="12.75">
      <c r="A52" s="4" t="s">
        <v>33</v>
      </c>
      <c r="F52" s="32">
        <f>F49+F50+F51</f>
        <v>7252.45532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1.92</v>
      </c>
      <c r="E54" t="s">
        <v>14</v>
      </c>
      <c r="F54" s="11">
        <f>E33*D54</f>
        <v>5369.088</v>
      </c>
      <c r="J54" s="20">
        <v>14</v>
      </c>
      <c r="K54" s="20"/>
      <c r="L54" s="25"/>
      <c r="M54" s="25"/>
    </row>
    <row r="55" spans="1:13" ht="12.75">
      <c r="A55" t="s">
        <v>79</v>
      </c>
      <c r="B55">
        <v>259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15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5369.088</v>
      </c>
      <c r="J56" s="20">
        <v>16</v>
      </c>
      <c r="K56" s="20"/>
      <c r="L56" s="25"/>
      <c r="M56" s="25"/>
    </row>
    <row r="57" spans="1:13" ht="12.75">
      <c r="A57" s="4" t="s">
        <v>18</v>
      </c>
      <c r="B57" s="4"/>
      <c r="J57" s="20">
        <v>17</v>
      </c>
      <c r="K57" s="20"/>
      <c r="L57" s="25"/>
      <c r="M57" s="25"/>
    </row>
    <row r="58" spans="1:13" ht="12.75">
      <c r="A58" t="s">
        <v>19</v>
      </c>
      <c r="C58" s="53">
        <v>161506</v>
      </c>
      <c r="D58">
        <v>228935.4</v>
      </c>
      <c r="E58">
        <v>2796.4</v>
      </c>
      <c r="F58" s="35">
        <f>C58/D58*E58</f>
        <v>1972.7634013787297</v>
      </c>
      <c r="J58" s="20">
        <v>18</v>
      </c>
      <c r="K58" s="20"/>
      <c r="L58" s="25"/>
      <c r="M58" s="25"/>
    </row>
    <row r="59" spans="1:13" ht="12.75">
      <c r="A59" t="s">
        <v>20</v>
      </c>
      <c r="F59" s="35">
        <f>M20</f>
        <v>1141.699266</v>
      </c>
      <c r="J59" s="20">
        <v>19</v>
      </c>
      <c r="K59" s="20"/>
      <c r="L59" s="25"/>
      <c r="M59" s="25"/>
    </row>
    <row r="60" spans="1:13" ht="12.75">
      <c r="A60" t="s">
        <v>21</v>
      </c>
      <c r="F60" s="11">
        <f>M37</f>
        <v>7502.498911500001</v>
      </c>
      <c r="J60" s="20">
        <v>20</v>
      </c>
      <c r="K60" s="20"/>
      <c r="L60" s="25"/>
      <c r="M60" s="25"/>
    </row>
    <row r="61" spans="1:13" ht="12.75">
      <c r="A61" t="s">
        <v>71</v>
      </c>
      <c r="F61" s="5">
        <v>0</v>
      </c>
      <c r="J61" s="20">
        <v>21</v>
      </c>
      <c r="K61" s="20"/>
      <c r="L61" s="25"/>
      <c r="M61" s="25"/>
    </row>
    <row r="62" spans="1:13" ht="12.75">
      <c r="A62" t="s">
        <v>22</v>
      </c>
      <c r="F62" s="5">
        <f>M70</f>
        <v>72.5</v>
      </c>
      <c r="J62" s="20">
        <v>22</v>
      </c>
      <c r="K62" s="20"/>
      <c r="L62" s="25"/>
      <c r="M62" s="25"/>
    </row>
    <row r="63" spans="1:13" ht="12.75">
      <c r="A63" t="s">
        <v>23</v>
      </c>
      <c r="F63" s="5"/>
      <c r="J63" s="20">
        <v>23</v>
      </c>
      <c r="K63" s="20"/>
      <c r="L63" s="25"/>
      <c r="M63" s="25"/>
    </row>
    <row r="64" spans="1:13" ht="12.75">
      <c r="A64" t="s">
        <v>24</v>
      </c>
      <c r="F64" s="5"/>
      <c r="J64" s="20">
        <v>24</v>
      </c>
      <c r="K64" s="20"/>
      <c r="L64" s="25"/>
      <c r="M64" s="25"/>
    </row>
    <row r="65" spans="2:13" ht="12.75">
      <c r="B65">
        <v>2796.4</v>
      </c>
      <c r="C65" t="s">
        <v>13</v>
      </c>
      <c r="D65" s="11">
        <v>0.3</v>
      </c>
      <c r="E65" t="s">
        <v>14</v>
      </c>
      <c r="F65" s="11">
        <f>B65*D65</f>
        <v>838.92</v>
      </c>
      <c r="J65" s="20">
        <v>25</v>
      </c>
      <c r="K65" s="20"/>
      <c r="L65" s="25"/>
      <c r="M65" s="25"/>
    </row>
    <row r="66" spans="1:13" ht="12.75">
      <c r="A66" s="53" t="s">
        <v>75</v>
      </c>
      <c r="B66" s="53"/>
      <c r="C66" s="53"/>
      <c r="D66" s="57"/>
      <c r="E66" s="53"/>
      <c r="F66" s="57">
        <v>0</v>
      </c>
      <c r="J66" s="20">
        <v>26</v>
      </c>
      <c r="K66" s="20"/>
      <c r="L66" s="25"/>
      <c r="M66" s="25"/>
    </row>
    <row r="67" spans="1:13" ht="12.75">
      <c r="A67" s="47" t="s">
        <v>84</v>
      </c>
      <c r="B67" s="47"/>
      <c r="C67" s="47"/>
      <c r="D67" s="48">
        <v>0</v>
      </c>
      <c r="E67" s="47"/>
      <c r="F67" s="48">
        <f>D67*E33</f>
        <v>0</v>
      </c>
      <c r="J67" s="20">
        <v>27</v>
      </c>
      <c r="K67" s="20"/>
      <c r="L67" s="25"/>
      <c r="M67" s="25"/>
    </row>
    <row r="68" spans="1:13" ht="12.75">
      <c r="A68" s="4" t="s">
        <v>25</v>
      </c>
      <c r="B68" s="4"/>
      <c r="C68" s="10"/>
      <c r="F68" s="32">
        <f>SUM(F58:F67)</f>
        <v>11528.38157887873</v>
      </c>
      <c r="J68" s="20">
        <v>28</v>
      </c>
      <c r="K68" s="20"/>
      <c r="L68" s="25"/>
      <c r="M68" s="25"/>
    </row>
    <row r="69" spans="1:13" ht="12.75">
      <c r="A69" s="4" t="s">
        <v>26</v>
      </c>
      <c r="J69" s="20"/>
      <c r="K69" s="20"/>
      <c r="L69" s="25"/>
      <c r="M69" s="25"/>
    </row>
    <row r="70" spans="1:13" ht="12.75">
      <c r="A70" t="s">
        <v>27</v>
      </c>
      <c r="B70">
        <v>2796.4</v>
      </c>
      <c r="C70" t="s">
        <v>65</v>
      </c>
      <c r="D70" s="45">
        <v>0.22</v>
      </c>
      <c r="E70" s="7"/>
      <c r="F70" s="46">
        <f>B70*D70</f>
        <v>615.208</v>
      </c>
      <c r="J70" s="20"/>
      <c r="K70" s="20"/>
      <c r="L70" s="31" t="s">
        <v>64</v>
      </c>
      <c r="M70" s="34">
        <f>SUM(M41:M69)</f>
        <v>72.5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2796.4</v>
      </c>
      <c r="C73" t="s">
        <v>13</v>
      </c>
      <c r="D73" s="11">
        <v>1.23</v>
      </c>
      <c r="E73" t="s">
        <v>14</v>
      </c>
      <c r="F73" s="11">
        <f>B73*D73</f>
        <v>3439.572</v>
      </c>
    </row>
    <row r="74" spans="1:6" ht="12.75">
      <c r="A74" s="4" t="s">
        <v>29</v>
      </c>
      <c r="F74" s="32">
        <f>F70+F73</f>
        <v>4054.78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2796.4</v>
      </c>
      <c r="C77" t="s">
        <v>13</v>
      </c>
      <c r="D77" s="11">
        <v>2.17</v>
      </c>
      <c r="E77" t="s">
        <v>14</v>
      </c>
      <c r="F77" s="11">
        <f>B77*D77</f>
        <v>6068.188</v>
      </c>
    </row>
    <row r="78" spans="1:6" ht="12.75">
      <c r="A78" s="4" t="s">
        <v>31</v>
      </c>
      <c r="F78" s="32">
        <f>SUM(F77)</f>
        <v>6068.188</v>
      </c>
    </row>
    <row r="79" spans="1:6" ht="12.75">
      <c r="A79" s="51" t="s">
        <v>78</v>
      </c>
      <c r="B79" s="47"/>
      <c r="C79" s="47"/>
      <c r="D79" s="45">
        <v>0</v>
      </c>
      <c r="E79" s="47"/>
      <c r="F79" s="52">
        <f>D79*E33</f>
        <v>0</v>
      </c>
    </row>
    <row r="80" spans="1:6" ht="12.75">
      <c r="A80" s="1" t="s">
        <v>32</v>
      </c>
      <c r="B80" s="1"/>
      <c r="F80" s="32">
        <f>F52+F56+F68+F74+F78+F79</f>
        <v>34272.89289887873</v>
      </c>
    </row>
    <row r="81" spans="1:9" ht="12.75">
      <c r="A81" s="1" t="s">
        <v>76</v>
      </c>
      <c r="B81" s="36"/>
      <c r="C81" s="49">
        <v>0.058</v>
      </c>
      <c r="D81" s="1"/>
      <c r="E81" s="1"/>
      <c r="F81" s="32">
        <f>F80*5.8%</f>
        <v>1987.827788134966</v>
      </c>
      <c r="I81" s="7"/>
    </row>
    <row r="82" spans="1:9" ht="12.75">
      <c r="A82" s="1"/>
      <c r="B82" s="36" t="s">
        <v>129</v>
      </c>
      <c r="C82" s="49"/>
      <c r="D82" s="1"/>
      <c r="E82" s="59"/>
      <c r="F82" s="60">
        <v>2087.54</v>
      </c>
      <c r="I82" s="7"/>
    </row>
    <row r="83" spans="1:9" ht="12.75">
      <c r="A83" s="1"/>
      <c r="B83" s="36" t="s">
        <v>130</v>
      </c>
      <c r="C83" s="49"/>
      <c r="D83" s="1"/>
      <c r="E83" s="59"/>
      <c r="F83" s="60">
        <v>392.9</v>
      </c>
      <c r="I83" s="7"/>
    </row>
    <row r="84" spans="1:9" ht="12.75">
      <c r="A84" s="1"/>
      <c r="B84" s="36" t="s">
        <v>131</v>
      </c>
      <c r="C84" s="49"/>
      <c r="D84" s="1"/>
      <c r="E84" s="59"/>
      <c r="F84" s="60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2">
        <f>F80+F81+F82+F83+F84</f>
        <v>38741.1606870137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43405</v>
      </c>
      <c r="C87" s="40">
        <v>-268640</v>
      </c>
      <c r="D87" s="43">
        <f>F44</f>
        <v>31016.82</v>
      </c>
      <c r="E87" s="43">
        <f>F85</f>
        <v>38741.1606870137</v>
      </c>
      <c r="F87" s="44">
        <f>C87+D87-E87</f>
        <v>-276364.3406870137</v>
      </c>
    </row>
    <row r="89" spans="1:6" ht="13.5" thickBot="1">
      <c r="A89" t="s">
        <v>111</v>
      </c>
      <c r="C89" s="55">
        <v>43040</v>
      </c>
      <c r="D89" s="8" t="s">
        <v>112</v>
      </c>
      <c r="E89" s="55">
        <v>43069</v>
      </c>
      <c r="F89" t="s">
        <v>113</v>
      </c>
    </row>
    <row r="90" spans="1:7" ht="13.5" thickBot="1">
      <c r="A90" t="s">
        <v>114</v>
      </c>
      <c r="F90" s="56">
        <f>E87</f>
        <v>38741.1606870137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2017-08-21T12:42:27Z</cp:lastPrinted>
  <dcterms:created xsi:type="dcterms:W3CDTF">2008-08-18T07:30:19Z</dcterms:created>
  <dcterms:modified xsi:type="dcterms:W3CDTF">2018-02-09T12:17:18Z</dcterms:modified>
  <cp:category/>
  <cp:version/>
  <cp:contentType/>
  <cp:contentStatus/>
</cp:coreProperties>
</file>