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<sst xmlns="http://schemas.openxmlformats.org/spreadsheetml/2006/main" count="170" uniqueCount="147">
  <si>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</si>
  <si>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</si>
  <si>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</si>
  <si>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</si>
  <si>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</si>
  <si>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</si>
  <si>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</si>
  <si>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</si>
  <si>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</si>
  <si>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</si>
  <si>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</si>
  <si>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</si>
  <si>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</si>
  <si>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</si>
  <si>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</si>
  <si>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</si>
  <si>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</si>
  <si>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</si>
  <si>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</si>
  <si>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</si>
  <si>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</si>
  <si>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</si>
  <si>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</si>
  <si>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</si>
  <si>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</si>
  <si>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</si>
  <si>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</si>
  <si>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</si>
  <si>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</si>
  <si>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</si>
  <si>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</si>
  <si>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</si>
  <si>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</si>
  <si>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</si>
  <si>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</si>
  <si>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</si>
  <si>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</si>
  <si>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</si>
  <si>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</si>
  <si>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</si>
  <si>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</si>
  <si>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</si>
  <si>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</si>
  <si>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</si>
  <si>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</si>
  <si>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</si>
  <si>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</si>
  <si>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</si>
  <si>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</si>
  <si>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</si>
  <si>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</si>
  <si>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</si>
  <si>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</si>
  <si>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</si>
  <si>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</si>
  <si>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</si>
  <si>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</si>
  <si>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</si>
  <si>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</si>
  <si>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</si>
  <si>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</si>
  <si>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</si>
  <si>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</si>
  <si>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</si>
  <si>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</si>
  <si>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</si>
  <si>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</si>
  <si>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</si>
  <si>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</si>
  <si>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</si>
  <si>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</si>
  <si>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</si>
  <si>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</si>
  <si>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</si>
  <si>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</si>
  <si>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</si>
  <si>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</si>
  <si>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</si>
  <si>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</si>
  <si>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</si>
  <si>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</si>
  <si>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</si>
  <si>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</si>
  <si>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</si>
  <si>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</si>
  <si>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</si>
  <si>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</si>
  <si>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</si>
  <si>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</si>
  <si>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</si>
  <si>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</si>
  <si>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</si>
  <si>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</si>
  <si>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</si>
  <si>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</si>
  <si>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</si>
  <si>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</si>
  <si>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</si>
  <si>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</si>
  <si>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</si>
  <si>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</si>
  <si>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</si>
  <si>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</si>
  <si>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</si>
  <si>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</si>
  <si>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</si>
  <si>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</si>
  <si>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</si>
  <si>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</si>
  <si>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</si>
  <si>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</si>
  <si>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</si>
  <si>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</si>
  <si>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</si>
  <si>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</si>
  <si>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</si>
  <si>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</si>
  <si>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</si>
  <si>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</si>
  <si>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</si>
  <si>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</si>
  <si>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</si>
  <si>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</si>
  <si>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</si>
  <si>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</si>
  <si>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</si>
  <si>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</si>
  <si>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</si>
  <si>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</si>
  <si>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</si>
  <si>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</si>
  <si>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</si>
  <si>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</si>
  <si>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01.08.</t>
  </si>
  <si>
    <t>за   июль 2017 г.</t>
  </si>
  <si>
    <t>прочистка канализации</t>
  </si>
  <si>
    <t xml:space="preserve">ремонт кровли над кв.97 </t>
  </si>
  <si>
    <t>эластобит</t>
  </si>
  <si>
    <t>4 рул.</t>
  </si>
  <si>
    <t>газ-пропан</t>
  </si>
  <si>
    <t>45кг</t>
  </si>
  <si>
    <t>мастика</t>
  </si>
  <si>
    <t>пена</t>
  </si>
  <si>
    <t>2шт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</si>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</sst>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7</v>
      </c>
      <c r="K2" s="5" t="s">
        <v>134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2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2">
        <f t="shared" si="0"/>
        <v>2060.8289999999997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20.5</v>
      </c>
      <c r="M20" s="32">
        <f>SUM(M6:M19)</f>
        <v>2816.4663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9.66</v>
      </c>
      <c r="M24" s="50">
        <f>L24*114.3*1.202*1.15</f>
        <v>1526.2499573999996</v>
      </c>
    </row>
    <row r="25" spans="1:13" ht="12.75">
      <c r="A25" t="s">
        <v>105</v>
      </c>
      <c r="J25" s="20">
        <v>2</v>
      </c>
      <c r="K25" s="48" t="s">
        <v>136</v>
      </c>
      <c r="L25" s="59">
        <f>0.4*146.47</f>
        <v>58.588</v>
      </c>
      <c r="M25" s="50">
        <f>L25*114.3*1.202*1.15</f>
        <v>9256.72179132</v>
      </c>
    </row>
    <row r="26" spans="1:13" ht="12.75">
      <c r="A26" t="s">
        <v>106</v>
      </c>
      <c r="J26" s="20">
        <v>3</v>
      </c>
      <c r="K26" s="20" t="s">
        <v>144</v>
      </c>
      <c r="L26" s="52">
        <f>0.07*7.1</f>
        <v>0.497</v>
      </c>
      <c r="M26" s="50">
        <f>L26*114.3*1.202*1.15</f>
        <v>78.52445433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aca="true" t="shared" si="1" ref="M27:M34">L27*114.3*1.202*1.15</f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68.745</v>
      </c>
      <c r="M35" s="32">
        <f>SUM(M24:M34)</f>
        <v>10861.49620305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137</v>
      </c>
      <c r="L39" s="49" t="s">
        <v>138</v>
      </c>
      <c r="M39" s="49">
        <f>4*900</f>
        <v>3600</v>
      </c>
    </row>
    <row r="40" spans="1:13" ht="12.75">
      <c r="A40" s="2" t="s">
        <v>6</v>
      </c>
      <c r="F40" s="11">
        <f>63506.18</f>
        <v>63506.18</v>
      </c>
      <c r="J40" s="20">
        <v>2</v>
      </c>
      <c r="K40" s="20" t="s">
        <v>139</v>
      </c>
      <c r="L40" s="25" t="s">
        <v>140</v>
      </c>
      <c r="M40" s="25">
        <f>45*61</f>
        <v>2745</v>
      </c>
    </row>
    <row r="41" spans="1:13" ht="12.75">
      <c r="A41" t="s">
        <v>7</v>
      </c>
      <c r="F41" s="5">
        <f>57527.71</f>
        <v>57527.71</v>
      </c>
      <c r="J41" s="20">
        <v>3</v>
      </c>
      <c r="K41" s="20" t="s">
        <v>141</v>
      </c>
      <c r="L41" s="25"/>
      <c r="M41" s="25">
        <v>1211.11</v>
      </c>
    </row>
    <row r="42" spans="2:13" ht="12.75">
      <c r="B42" t="s">
        <v>8</v>
      </c>
      <c r="F42" s="9">
        <f>F41/F40</f>
        <v>0.90586002811065</v>
      </c>
      <c r="J42" s="20">
        <v>4</v>
      </c>
      <c r="K42" s="20" t="s">
        <v>142</v>
      </c>
      <c r="L42" s="25" t="s">
        <v>143</v>
      </c>
      <c r="M42" s="25">
        <f>2*328.89</f>
        <v>657.78</v>
      </c>
    </row>
    <row r="43" spans="1:13" ht="12.75">
      <c r="A43" t="s">
        <v>126</v>
      </c>
      <c r="F43" s="5">
        <f>250+800+250</f>
        <v>1300</v>
      </c>
      <c r="J43" s="20">
        <v>5</v>
      </c>
      <c r="K43" s="20" t="s">
        <v>145</v>
      </c>
      <c r="L43" s="25" t="s">
        <v>146</v>
      </c>
      <c r="M43" s="25">
        <f>7*13</f>
        <v>91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58827.71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8304.89</v>
      </c>
    </row>
    <row r="54" spans="1:6" ht="12.75">
      <c r="A54" t="s">
        <v>73</v>
      </c>
      <c r="C54" s="13"/>
      <c r="D54" s="43">
        <v>1.92</v>
      </c>
      <c r="E54" s="13" t="s">
        <v>14</v>
      </c>
      <c r="F54" s="11">
        <f>E33*D54</f>
        <v>8595.072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8595.072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166649</v>
      </c>
      <c r="D58">
        <v>228935.4</v>
      </c>
      <c r="E58">
        <v>4476.6</v>
      </c>
      <c r="F58" s="33">
        <f>C58/D58*E58</f>
        <v>3258.652499351346</v>
      </c>
    </row>
    <row r="59" spans="1:6" ht="12.75">
      <c r="A59" t="s">
        <v>19</v>
      </c>
      <c r="F59" s="33">
        <f>M20</f>
        <v>2816.4663</v>
      </c>
    </row>
    <row r="60" spans="1:6" ht="12.75">
      <c r="A60" t="s">
        <v>20</v>
      </c>
      <c r="F60" s="11">
        <f>M35</f>
        <v>10861.49620305</v>
      </c>
    </row>
    <row r="61" spans="1:6" ht="12.75">
      <c r="A61" t="s">
        <v>70</v>
      </c>
      <c r="F61" s="5">
        <f>0*600*1.202</f>
        <v>0</v>
      </c>
    </row>
    <row r="62" spans="1:6" ht="12.75">
      <c r="A62" t="s">
        <v>21</v>
      </c>
      <c r="F62" s="11">
        <f>M53</f>
        <v>8304.89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0.26</v>
      </c>
      <c r="E65" t="s">
        <v>14</v>
      </c>
      <c r="F65" s="11">
        <f>B65*D65</f>
        <v>1163.9160000000002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26405.421002401345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0.19</v>
      </c>
      <c r="E70" t="s">
        <v>14</v>
      </c>
      <c r="F70" s="11">
        <f>B70*D70</f>
        <v>850.5540000000001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0.93</v>
      </c>
      <c r="E73" t="s">
        <v>14</v>
      </c>
      <c r="F73" s="11">
        <f>B73*D73</f>
        <v>4163.238</v>
      </c>
    </row>
    <row r="74" spans="1:6" ht="12.75">
      <c r="A74" s="4" t="s">
        <v>28</v>
      </c>
      <c r="F74" s="31">
        <f>F70+F73</f>
        <v>5013.792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2.06</v>
      </c>
      <c r="E77" t="s">
        <v>14</v>
      </c>
      <c r="F77" s="11">
        <f>B77*D77</f>
        <v>9221.796</v>
      </c>
    </row>
    <row r="78" spans="1:6" ht="12.75">
      <c r="A78" s="4" t="s">
        <v>30</v>
      </c>
      <c r="F78" s="31">
        <f>SUM(F77)</f>
        <v>9221.796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57058.211002401345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3309.376238139278</v>
      </c>
      <c r="I81" s="7"/>
    </row>
    <row r="82" spans="1:9" ht="12.75">
      <c r="A82" s="1"/>
      <c r="B82" s="34" t="s">
        <v>129</v>
      </c>
      <c r="C82" s="34"/>
      <c r="D82" s="1"/>
      <c r="E82" s="61"/>
      <c r="F82" s="62">
        <v>1986.79</v>
      </c>
      <c r="I82" s="7"/>
    </row>
    <row r="83" spans="1:9" ht="12.75">
      <c r="A83" s="1"/>
      <c r="B83" s="34" t="s">
        <v>130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131</v>
      </c>
      <c r="C84" s="34"/>
      <c r="D84" s="1"/>
      <c r="E84" s="61"/>
      <c r="F84" s="62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62757.49724054063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133</v>
      </c>
    </row>
    <row r="87" spans="1:6" ht="12.75">
      <c r="A87" s="13"/>
      <c r="B87" s="37">
        <v>42917</v>
      </c>
      <c r="C87" s="38">
        <v>263047</v>
      </c>
      <c r="D87" s="41">
        <f>F44</f>
        <v>58827.71</v>
      </c>
      <c r="E87" s="41">
        <f>F85</f>
        <v>62757.49724054063</v>
      </c>
      <c r="F87" s="42">
        <f>C87+D87-E87</f>
        <v>259117.2127594594</v>
      </c>
    </row>
    <row r="89" spans="1:6" ht="13.5" thickBot="1">
      <c r="A89" t="s">
        <v>111</v>
      </c>
      <c r="C89" s="57">
        <v>42917</v>
      </c>
      <c r="D89" s="8" t="s">
        <v>112</v>
      </c>
      <c r="E89" s="57">
        <v>42947</v>
      </c>
      <c r="F89" t="s">
        <v>113</v>
      </c>
    </row>
    <row r="90" spans="1:7" ht="13.5" thickBot="1">
      <c r="A90" t="s">
        <v>114</v>
      </c>
      <c r="F90" s="58">
        <f>E87</f>
        <v>62757.49724054063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2017-08-21T14:16:15Z</cp:lastPrinted>
  <dcterms:created xsi:type="dcterms:W3CDTF">2008-08-18T07:30:19Z</dcterms:created>
  <dcterms:modified xsi:type="dcterms:W3CDTF">2017-10-11T08:25:57Z</dcterms:modified>
  <cp:category/>
  <cp:version/>
  <cp:contentType/>
  <cp:contentStatus/>
</cp:coreProperties>
</file>