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<sst xmlns="http://schemas.openxmlformats.org/spreadsheetml/2006/main" count="176" uniqueCount="152">
  <si>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</si>
  <si>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</si>
  <si>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</si>
  <si>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</si>
  <si>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</si>
  <si>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</si>
  <si>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</si>
  <si>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</si>
  <si>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</si>
  <si>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</si>
  <si>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</si>
  <si>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</si>
  <si>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</si>
  <si>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</si>
  <si>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</si>
  <si>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</si>
  <si>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</si>
  <si>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</si>
  <si>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</si>
  <si>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</si>
  <si>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</si>
  <si>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</si>
  <si>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</si>
  <si>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</si>
  <si>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</si>
  <si>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</si>
  <si>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</si>
  <si>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</si>
  <si>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</si>
  <si>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</si>
  <si>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</si>
  <si>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</si>
  <si>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</si>
  <si>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</si>
  <si>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</si>
  <si>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</si>
  <si>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</si>
  <si>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</si>
  <si>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</si>
  <si>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</si>
  <si>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</si>
  <si>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</si>
  <si>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</si>
  <si>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</si>
  <si>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</si>
  <si>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</si>
  <si>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</si>
  <si>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</si>
  <si>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</si>
  <si>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</si>
  <si>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</si>
  <si>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</si>
  <si>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</si>
  <si>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</si>
  <si>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</si>
  <si>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</si>
  <si>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</si>
  <si>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</si>
  <si>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</si>
  <si>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</si>
  <si>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</si>
  <si>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</si>
  <si>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</si>
  <si>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</si>
  <si>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</si>
  <si>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</si>
  <si>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</si>
  <si>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</si>
  <si>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</si>
  <si>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</si>
  <si>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</si>
  <si>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</si>
  <si>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</si>
  <si>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</si>
  <si>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</si>
  <si>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</si>
  <si>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</si>
  <si>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</si>
  <si>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</si>
  <si>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</si>
  <si>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</si>
  <si>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</si>
  <si>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</si>
  <si>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</si>
  <si>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</si>
  <si>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</si>
  <si>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</si>
  <si>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</si>
  <si>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</si>
  <si>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</si>
  <si>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</si>
  <si>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</si>
  <si>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</si>
  <si>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</si>
  <si>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</si>
  <si>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</si>
  <si>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</si>
  <si>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</si>
  <si>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</si>
  <si>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</si>
  <si>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</si>
  <si>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</si>
  <si>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</si>
  <si>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</si>
  <si>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</si>
  <si>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</si>
  <si>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</si>
  <si>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</si>
  <si>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</si>
  <si>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</si>
  <si>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</si>
  <si>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</si>
  <si>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</si>
  <si>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</si>
  <si>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</si>
  <si>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</si>
  <si>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</si>
  <si>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</si>
  <si>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</si>
  <si>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</si>
  <si>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</si>
  <si>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</si>
  <si>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</si>
  <si>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</si>
  <si>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</si>
  <si>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</si>
  <si>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</si>
  <si>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</si>
  <si>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</si>
  <si>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</si>
  <si>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</si>
  <si>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</si>
  <si>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</si>
  <si>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01.08.</t>
  </si>
  <si>
    <t>за   июль 2017 г.</t>
  </si>
  <si>
    <t>смена труб д 40 на п.пр. (4мп) подвал под кв.1</t>
  </si>
  <si>
    <t>смена гебо (1шт)</t>
  </si>
  <si>
    <t>труба д 40 п.пр</t>
  </si>
  <si>
    <t>4мп</t>
  </si>
  <si>
    <t>переход 40х32</t>
  </si>
  <si>
    <t>1шт</t>
  </si>
  <si>
    <t>уголок 40</t>
  </si>
  <si>
    <t>4шт</t>
  </si>
  <si>
    <t>муфта 32</t>
  </si>
  <si>
    <t>муфта раз. 32</t>
  </si>
  <si>
    <t>2шт</t>
  </si>
  <si>
    <t>гебо 32</t>
  </si>
  <si>
    <t>смена ламп (10шт) п-д 4,2</t>
  </si>
  <si>
    <t>лампа</t>
  </si>
  <si>
    <t>10шт</t>
  </si>
  <si>
    <t>смена патрона (1шт) п-д1</t>
  </si>
  <si>
    <t>патрон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</si>
</sst>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0" sqref="M50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513.833364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12.5</v>
      </c>
      <c r="M17" s="45">
        <f t="shared" si="0"/>
        <v>1717.3574999999998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18.990000000000002</v>
      </c>
      <c r="M20" s="34">
        <f>SUM(M6:M19)</f>
        <v>2609.009514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59">
        <v>6.25</v>
      </c>
      <c r="M24" s="33">
        <f aca="true" t="shared" si="1" ref="M24:M38">L24*114.3*1.202*1.15</f>
        <v>987.4805624999998</v>
      </c>
    </row>
    <row r="25" spans="1:13" ht="12.75">
      <c r="A25" t="s">
        <v>106</v>
      </c>
      <c r="J25" s="20">
        <v>2</v>
      </c>
      <c r="K25" s="20" t="s">
        <v>136</v>
      </c>
      <c r="L25" s="25">
        <v>1.03</v>
      </c>
      <c r="M25" s="33">
        <f t="shared" si="1"/>
        <v>162.73679669999999</v>
      </c>
    </row>
    <row r="26" spans="1:13" ht="12.75">
      <c r="A26" t="s">
        <v>107</v>
      </c>
      <c r="J26" s="20">
        <v>3</v>
      </c>
      <c r="K26" s="20" t="s">
        <v>147</v>
      </c>
      <c r="L26" s="25">
        <f>0.1*7.1</f>
        <v>0.71</v>
      </c>
      <c r="M26" s="33">
        <f t="shared" si="1"/>
        <v>112.17779189999997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150</v>
      </c>
      <c r="L27" s="25">
        <f>0.01*39.6</f>
        <v>0.396</v>
      </c>
      <c r="M27" s="33">
        <f t="shared" si="1"/>
        <v>62.56676843999999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8.386000000000001</v>
      </c>
      <c r="M39" s="34">
        <f>SUM(M24:M38)</f>
        <v>1324.9619195399996</v>
      </c>
    </row>
    <row r="40" spans="1:11" ht="12.75">
      <c r="A40" s="2" t="s">
        <v>6</v>
      </c>
      <c r="F40" s="11">
        <f>52717.61-0.97</f>
        <v>52716.64</v>
      </c>
      <c r="K40" s="1" t="s">
        <v>60</v>
      </c>
    </row>
    <row r="41" spans="1:13" ht="12.75">
      <c r="A41" t="s">
        <v>7</v>
      </c>
      <c r="F41" s="5">
        <f>46176.4</f>
        <v>46176.4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0.8759359473593158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f>4*189</f>
        <v>756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47076.4</v>
      </c>
      <c r="J44" s="20">
        <v>2</v>
      </c>
      <c r="K44" s="20" t="s">
        <v>139</v>
      </c>
      <c r="L44" s="25" t="s">
        <v>140</v>
      </c>
      <c r="M44" s="25">
        <v>10</v>
      </c>
    </row>
    <row r="45" spans="10:13" ht="12.75">
      <c r="J45" s="20">
        <v>3</v>
      </c>
      <c r="K45" s="20" t="s">
        <v>141</v>
      </c>
      <c r="L45" s="25" t="s">
        <v>142</v>
      </c>
      <c r="M45" s="25">
        <f>4*39.67</f>
        <v>158.68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140</v>
      </c>
      <c r="M46" s="25">
        <v>292</v>
      </c>
    </row>
    <row r="47" spans="10:13" ht="12.75">
      <c r="J47" s="20">
        <v>5</v>
      </c>
      <c r="K47" s="20" t="s">
        <v>144</v>
      </c>
      <c r="L47" s="25" t="s">
        <v>145</v>
      </c>
      <c r="M47" s="25">
        <f>2*515</f>
        <v>1030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146</v>
      </c>
      <c r="L48" s="25" t="s">
        <v>140</v>
      </c>
      <c r="M48" s="25">
        <f>1*620</f>
        <v>620</v>
      </c>
    </row>
    <row r="49" spans="1:13" ht="12.75">
      <c r="A49" t="s">
        <v>12</v>
      </c>
      <c r="F49" s="11">
        <v>4800</v>
      </c>
      <c r="J49" s="20">
        <v>7</v>
      </c>
      <c r="K49" s="20" t="s">
        <v>148</v>
      </c>
      <c r="L49" s="25" t="s">
        <v>149</v>
      </c>
      <c r="M49" s="25">
        <f>10*13</f>
        <v>130</v>
      </c>
    </row>
    <row r="50" spans="1:13" ht="12.75">
      <c r="A50" s="6" t="s">
        <v>15</v>
      </c>
      <c r="F50" s="11">
        <v>2870.38</v>
      </c>
      <c r="J50" s="20">
        <v>8</v>
      </c>
      <c r="K50" s="20" t="s">
        <v>151</v>
      </c>
      <c r="L50" s="25" t="s">
        <v>140</v>
      </c>
      <c r="M50" s="25">
        <v>17.7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7670.38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6571.2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6571.2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166649</v>
      </c>
      <c r="D58">
        <v>228935.4</v>
      </c>
      <c r="E58">
        <v>3422.5</v>
      </c>
      <c r="F58" s="35">
        <f>C58/D58*E58</f>
        <v>2491.34123643613</v>
      </c>
      <c r="J58" s="20"/>
      <c r="K58" s="20"/>
      <c r="L58" s="31" t="s">
        <v>63</v>
      </c>
      <c r="M58" s="28">
        <f>SUM(M43:M57)</f>
        <v>3014.38</v>
      </c>
    </row>
    <row r="59" spans="1:6" ht="12.75">
      <c r="A59" t="s">
        <v>19</v>
      </c>
      <c r="F59" s="35">
        <f>M20</f>
        <v>2609.009514</v>
      </c>
    </row>
    <row r="60" spans="1:6" ht="12.75">
      <c r="A60" t="s">
        <v>20</v>
      </c>
      <c r="F60" s="11">
        <f>M39</f>
        <v>1324.9619195399996</v>
      </c>
    </row>
    <row r="61" spans="1:6" ht="12.75">
      <c r="A61" t="s">
        <v>72</v>
      </c>
      <c r="F61" s="5">
        <v>0</v>
      </c>
    </row>
    <row r="62" spans="1:6" ht="12.75">
      <c r="A62" t="s">
        <v>21</v>
      </c>
      <c r="F62" s="5">
        <f>M58</f>
        <v>3014.38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0.26</v>
      </c>
      <c r="E65" t="s">
        <v>14</v>
      </c>
      <c r="F65" s="5">
        <f>B65*D65</f>
        <v>889.85</v>
      </c>
    </row>
    <row r="66" spans="1:6" s="51" customFormat="1" ht="12.75">
      <c r="A66" s="51" t="s">
        <v>78</v>
      </c>
      <c r="D66" s="55"/>
      <c r="F66" s="56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10329.542669976128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0.19</v>
      </c>
      <c r="E70" t="s">
        <v>14</v>
      </c>
      <c r="F70" s="11">
        <f>B70*D70</f>
        <v>650.275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0.93</v>
      </c>
      <c r="E73" t="s">
        <v>14</v>
      </c>
      <c r="F73" s="11">
        <f>B73*D73</f>
        <v>3182.925</v>
      </c>
    </row>
    <row r="74" spans="1:6" ht="12.75">
      <c r="A74" s="4" t="s">
        <v>27</v>
      </c>
      <c r="F74" s="32">
        <f>F70+F73</f>
        <v>3833.2000000000003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2.06</v>
      </c>
      <c r="E77" t="s">
        <v>14</v>
      </c>
      <c r="F77" s="5">
        <f>B77*D77</f>
        <v>7050.35</v>
      </c>
    </row>
    <row r="78" spans="1:6" ht="12.75">
      <c r="A78" s="4" t="s">
        <v>30</v>
      </c>
      <c r="F78" s="8">
        <f>SUM(F77)</f>
        <v>7050.35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35454.67266997613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2056.371014858615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2434.12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3663.95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44122.94368483475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133</v>
      </c>
    </row>
    <row r="87" spans="1:6" ht="12.75">
      <c r="A87" s="13"/>
      <c r="B87" s="39">
        <v>42917</v>
      </c>
      <c r="C87" s="40">
        <v>-6483</v>
      </c>
      <c r="D87" s="43">
        <f>F44</f>
        <v>47076.4</v>
      </c>
      <c r="E87" s="43">
        <f>F85</f>
        <v>44122.94368483475</v>
      </c>
      <c r="F87" s="44">
        <f>C87+D87-E87</f>
        <v>-3529.5436848347454</v>
      </c>
    </row>
    <row r="89" spans="1:6" ht="13.5" thickBot="1">
      <c r="A89" t="s">
        <v>111</v>
      </c>
      <c r="C89" s="53">
        <v>42917</v>
      </c>
      <c r="D89" s="8" t="s">
        <v>112</v>
      </c>
      <c r="E89" s="53">
        <v>42947</v>
      </c>
      <c r="F89" t="s">
        <v>113</v>
      </c>
    </row>
    <row r="90" spans="1:7" ht="13.5" thickBot="1">
      <c r="A90" t="s">
        <v>114</v>
      </c>
      <c r="F90" s="54">
        <f>E87</f>
        <v>44122.94368483475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2017-08-21T12:47:03Z</cp:lastPrinted>
  <dcterms:created xsi:type="dcterms:W3CDTF">2008-08-18T07:30:19Z</dcterms:created>
  <dcterms:modified xsi:type="dcterms:W3CDTF">2017-10-11T11:26:13Z</dcterms:modified>
  <cp:category/>
  <cp:version/>
  <cp:contentType/>
  <cp:contentStatus/>
</cp:coreProperties>
</file>