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<sst xmlns="http://schemas.openxmlformats.org/spreadsheetml/2006/main" count="169" uniqueCount="144">
  <si>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</si>
  <si>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</si>
  <si>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</si>
  <si>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</si>
  <si>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</si>
  <si>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</si>
  <si>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</si>
  <si>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</si>
  <si>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</si>
  <si>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</si>
  <si>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</si>
  <si>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</si>
  <si>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</si>
  <si>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</si>
  <si>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</si>
  <si>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</si>
  <si>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</si>
  <si>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</si>
  <si>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</si>
  <si>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</si>
  <si>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</si>
  <si>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</si>
  <si>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</si>
  <si>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</si>
  <si>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</si>
  <si>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</si>
  <si>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</si>
  <si>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</si>
  <si>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</si>
  <si>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</si>
  <si>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</si>
  <si>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</si>
  <si>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</si>
  <si>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</si>
  <si>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</si>
  <si>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</si>
  <si>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</si>
  <si>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</si>
  <si>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</si>
  <si>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</si>
  <si>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</si>
  <si>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</si>
  <si>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</si>
  <si>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</si>
  <si>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</si>
  <si>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</si>
  <si>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</si>
  <si>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</si>
  <si>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</si>
  <si>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</si>
  <si>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</si>
  <si>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</si>
  <si>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</si>
  <si>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</si>
  <si>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</si>
  <si>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</si>
  <si>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</si>
  <si>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</si>
  <si>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</si>
  <si>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</si>
  <si>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</si>
  <si>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</si>
  <si>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</si>
  <si>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</si>
  <si>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</si>
  <si>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</si>
  <si>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</si>
  <si>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</si>
  <si>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</si>
  <si>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</si>
  <si>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</si>
  <si>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</si>
  <si>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</si>
  <si>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</si>
  <si>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</si>
  <si>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</si>
  <si>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</si>
  <si>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</si>
  <si>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</si>
  <si>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</si>
  <si>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</si>
  <si>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</si>
  <si>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</si>
  <si>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</si>
  <si>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</si>
  <si>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</si>
  <si>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</si>
  <si>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</si>
  <si>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</si>
  <si>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</si>
  <si>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</si>
  <si>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</si>
  <si>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</si>
  <si>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</si>
  <si>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</si>
  <si>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</si>
  <si>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</si>
  <si>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</si>
  <si>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</si>
  <si>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</si>
  <si>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</si>
  <si>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</si>
  <si>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</si>
  <si>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</si>
  <si>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</si>
  <si>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</si>
  <si>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</si>
  <si>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</si>
  <si>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</si>
  <si>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</si>
  <si>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</si>
  <si>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</si>
  <si>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</si>
  <si>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</si>
  <si>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</si>
  <si>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</si>
  <si>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</si>
  <si>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</si>
  <si>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</si>
  <si>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</si>
  <si>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</si>
  <si>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</si>
  <si>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</si>
  <si>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</si>
  <si>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</si>
  <si>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</si>
  <si>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</si>
  <si>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</si>
  <si>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</si>
  <si>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</si>
  <si>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</si>
  <si>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01.06.</t>
  </si>
  <si>
    <t>расходы на одн по эл.эн.</t>
  </si>
  <si>
    <t>с 01.01.2017</t>
  </si>
  <si>
    <t>расходы на одн по хвс</t>
  </si>
  <si>
    <t>расходы на одн по гвс</t>
  </si>
  <si>
    <t>ремонт игрового оборудования</t>
  </si>
  <si>
    <t>брус</t>
  </si>
  <si>
    <t>1шт</t>
  </si>
  <si>
    <t>саморезы</t>
  </si>
  <si>
    <t>10шт</t>
  </si>
  <si>
    <t>смена ламп (11шт)</t>
  </si>
  <si>
    <t>лампа</t>
  </si>
  <si>
    <t>11шт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</si>
</sst>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2" sqref="M42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5</v>
      </c>
      <c r="K2" s="5" t="s">
        <v>130</v>
      </c>
    </row>
    <row r="3" spans="1:13" ht="12.75">
      <c r="A3" t="s">
        <v>85</v>
      </c>
      <c r="J3" s="14" t="s">
        <v>34</v>
      </c>
      <c r="K3" s="60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129</v>
      </c>
      <c r="G5" s="8" t="s">
        <v>128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2">
        <f>L6*114.3*1.202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2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52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2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2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52">
        <f t="shared" si="0"/>
        <v>684.195228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2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2">
        <f t="shared" si="0"/>
        <v>686.943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2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2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2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0</v>
      </c>
      <c r="M17" s="52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2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2">
        <f t="shared" si="0"/>
        <v>68.6943</v>
      </c>
    </row>
    <row r="20" spans="1:13" ht="12.75">
      <c r="A20" t="s">
        <v>101</v>
      </c>
      <c r="J20" s="20"/>
      <c r="K20" s="27" t="s">
        <v>56</v>
      </c>
      <c r="L20" s="28">
        <f>SUM(L6:L19)</f>
        <v>10.48</v>
      </c>
      <c r="M20" s="32">
        <f>SUM(M6:M19)</f>
        <v>1439.832528</v>
      </c>
    </row>
    <row r="21" spans="1:11" ht="12.75">
      <c r="A21" t="s">
        <v>127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25">
        <v>3.85</v>
      </c>
      <c r="M24" s="50">
        <f>L24*114.3*1.202*1.15</f>
        <v>608.2880264999999</v>
      </c>
    </row>
    <row r="25" spans="1:13" ht="12.75">
      <c r="A25" t="s">
        <v>105</v>
      </c>
      <c r="J25" s="20">
        <v>2</v>
      </c>
      <c r="K25" s="48" t="s">
        <v>141</v>
      </c>
      <c r="L25" s="59">
        <f>0.11*7.1</f>
        <v>0.7809999999999999</v>
      </c>
      <c r="M25" s="50">
        <f>L25*114.3*1.202*1.15</f>
        <v>123.39557108999996</v>
      </c>
    </row>
    <row r="26" spans="1:13" ht="12.75">
      <c r="A26" t="s">
        <v>106</v>
      </c>
      <c r="J26" s="20">
        <v>3</v>
      </c>
      <c r="K26" s="20"/>
      <c r="L26" s="52"/>
      <c r="M26" s="50">
        <f>L26*114.3*1.202*1.15</f>
        <v>0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52"/>
      <c r="M27" s="50">
        <f aca="true" t="shared" si="1" ref="M27:M34">L27*114.3*1.202*1.15</f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4.631</v>
      </c>
      <c r="M35" s="32">
        <f>SUM(M24:M34)</f>
        <v>731.6835975899999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 t="s">
        <v>137</v>
      </c>
      <c r="L39" s="49" t="s">
        <v>138</v>
      </c>
      <c r="M39" s="49">
        <v>96.86</v>
      </c>
    </row>
    <row r="40" spans="1:13" ht="12.75">
      <c r="A40" s="2" t="s">
        <v>6</v>
      </c>
      <c r="F40" s="11">
        <f>62607.99+965.45+331.34+553.23</f>
        <v>64458.009999999995</v>
      </c>
      <c r="J40" s="20">
        <v>2</v>
      </c>
      <c r="K40" s="20" t="s">
        <v>139</v>
      </c>
      <c r="L40" s="25" t="s">
        <v>140</v>
      </c>
      <c r="M40" s="25">
        <f>10*4.17</f>
        <v>41.7</v>
      </c>
    </row>
    <row r="41" spans="1:13" ht="12.75">
      <c r="A41" t="s">
        <v>7</v>
      </c>
      <c r="F41" s="5">
        <f>56985.49+0+24.7</f>
        <v>57010.189999999995</v>
      </c>
      <c r="J41" s="20">
        <v>3</v>
      </c>
      <c r="K41" s="20" t="s">
        <v>142</v>
      </c>
      <c r="L41" s="25" t="s">
        <v>143</v>
      </c>
      <c r="M41" s="25">
        <f>11*13.7</f>
        <v>150.7</v>
      </c>
    </row>
    <row r="42" spans="2:13" ht="12.75">
      <c r="B42" t="s">
        <v>8</v>
      </c>
      <c r="F42" s="9">
        <f>F41/F40</f>
        <v>0.884454701595659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250+800+250</f>
        <v>1300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58310.189999999995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4336.33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(2800+100)*1.202</f>
        <v>3485.7999999999997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7822.129999999999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289.26</v>
      </c>
    </row>
    <row r="54" spans="1:6" ht="12.75">
      <c r="A54" t="s">
        <v>73</v>
      </c>
      <c r="C54" s="13"/>
      <c r="D54" s="43">
        <v>1.92</v>
      </c>
      <c r="E54" s="13" t="s">
        <v>14</v>
      </c>
      <c r="F54" s="11">
        <f>E33*D54</f>
        <v>8595.072</v>
      </c>
    </row>
    <row r="55" spans="1:6" ht="12.75">
      <c r="A55" t="s">
        <v>77</v>
      </c>
      <c r="B55">
        <v>1246</v>
      </c>
      <c r="C55" t="s">
        <v>13</v>
      </c>
      <c r="D55" s="5">
        <v>0.1</v>
      </c>
      <c r="E55" t="s">
        <v>14</v>
      </c>
      <c r="F55" s="11">
        <f>B55*D55</f>
        <v>124.60000000000001</v>
      </c>
    </row>
    <row r="56" spans="1:6" ht="12.75">
      <c r="A56" s="4" t="s">
        <v>16</v>
      </c>
      <c r="B56" s="10"/>
      <c r="C56" s="10"/>
      <c r="F56" s="31">
        <f>SUM(F54:F55)</f>
        <v>8719.672</v>
      </c>
    </row>
    <row r="57" spans="1:2" ht="12.75">
      <c r="A57" s="4" t="s">
        <v>17</v>
      </c>
      <c r="B57" s="4"/>
    </row>
    <row r="58" spans="1:6" ht="12.75">
      <c r="A58" t="s">
        <v>18</v>
      </c>
      <c r="C58" s="55">
        <v>166307</v>
      </c>
      <c r="D58">
        <v>228935.4</v>
      </c>
      <c r="E58">
        <v>4476.6</v>
      </c>
      <c r="F58" s="33">
        <f>C58/D58*E58</f>
        <v>3251.965035551514</v>
      </c>
    </row>
    <row r="59" spans="1:6" ht="12.75">
      <c r="A59" t="s">
        <v>19</v>
      </c>
      <c r="F59" s="33">
        <f>M20</f>
        <v>1439.832528</v>
      </c>
    </row>
    <row r="60" spans="1:6" ht="12.75">
      <c r="A60" t="s">
        <v>20</v>
      </c>
      <c r="F60" s="11">
        <f>M35</f>
        <v>731.6835975899999</v>
      </c>
    </row>
    <row r="61" spans="1:6" ht="12.75">
      <c r="A61" t="s">
        <v>70</v>
      </c>
      <c r="F61" s="5">
        <f>1*600*1.202</f>
        <v>721.1999999999999</v>
      </c>
    </row>
    <row r="62" spans="1:6" ht="12.75">
      <c r="A62" t="s">
        <v>21</v>
      </c>
      <c r="F62" s="11">
        <f>M53</f>
        <v>289.26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0.49</v>
      </c>
      <c r="E65" t="s">
        <v>14</v>
      </c>
      <c r="F65" s="11">
        <f>B65*D65</f>
        <v>2193.534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44" t="s">
        <v>83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8627.475161141514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0.23</v>
      </c>
      <c r="E70" t="s">
        <v>14</v>
      </c>
      <c r="F70" s="11">
        <f>B70*D70</f>
        <v>1029.6180000000002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1.17</v>
      </c>
      <c r="E73" t="s">
        <v>14</v>
      </c>
      <c r="F73" s="11">
        <f>B73*D73</f>
        <v>5237.622</v>
      </c>
    </row>
    <row r="74" spans="1:6" ht="12.75">
      <c r="A74" s="4" t="s">
        <v>28</v>
      </c>
      <c r="F74" s="31">
        <f>F70+F73</f>
        <v>6267.240000000001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2.23</v>
      </c>
      <c r="E77" t="s">
        <v>14</v>
      </c>
      <c r="F77" s="11">
        <f>B77*D77</f>
        <v>9982.818000000001</v>
      </c>
    </row>
    <row r="78" spans="1:6" ht="12.75">
      <c r="A78" s="4" t="s">
        <v>30</v>
      </c>
      <c r="F78" s="31">
        <f>SUM(F77)</f>
        <v>9982.818000000001</v>
      </c>
    </row>
    <row r="79" spans="1:6" ht="12.75">
      <c r="A79" s="53" t="s">
        <v>76</v>
      </c>
      <c r="B79" s="44"/>
      <c r="C79" s="44"/>
      <c r="D79" s="51">
        <v>0</v>
      </c>
      <c r="E79" s="44"/>
      <c r="F79" s="54">
        <f>D79*E33</f>
        <v>0</v>
      </c>
    </row>
    <row r="80" spans="1:6" ht="12.75">
      <c r="A80" s="1" t="s">
        <v>31</v>
      </c>
      <c r="B80" s="1"/>
      <c r="F80" s="31">
        <f>F52+F56+F68+F74+F78+F79</f>
        <v>41419.33516114152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2402.321439346208</v>
      </c>
      <c r="I81" s="7"/>
    </row>
    <row r="82" spans="1:9" ht="12.75">
      <c r="A82" s="1"/>
      <c r="B82" s="34" t="s">
        <v>132</v>
      </c>
      <c r="C82" s="34"/>
      <c r="D82" s="1"/>
      <c r="E82" s="61" t="s">
        <v>133</v>
      </c>
      <c r="F82" s="62">
        <f>(2328.81*4)+2328.81</f>
        <v>11644.05</v>
      </c>
      <c r="I82" s="7"/>
    </row>
    <row r="83" spans="1:9" ht="12.75">
      <c r="A83" s="1"/>
      <c r="B83" s="34" t="s">
        <v>134</v>
      </c>
      <c r="C83" s="34"/>
      <c r="D83" s="1"/>
      <c r="E83" s="61" t="s">
        <v>133</v>
      </c>
      <c r="F83" s="62">
        <f>(403.12*4)+403.12</f>
        <v>2015.6</v>
      </c>
      <c r="I83" s="7"/>
    </row>
    <row r="84" spans="1:9" ht="12.75">
      <c r="A84" s="1"/>
      <c r="B84" s="34" t="s">
        <v>135</v>
      </c>
      <c r="C84" s="34"/>
      <c r="D84" s="1"/>
      <c r="E84" s="61" t="s">
        <v>133</v>
      </c>
      <c r="F84" s="62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0">
        <f>F80+F81+F82+F83+F84</f>
        <v>57481.306600487726</v>
      </c>
    </row>
    <row r="86" spans="2:6" ht="12.75">
      <c r="B86" s="35" t="s">
        <v>66</v>
      </c>
      <c r="C86" s="36" t="s">
        <v>67</v>
      </c>
      <c r="D86" s="22" t="s">
        <v>68</v>
      </c>
      <c r="E86" s="22" t="s">
        <v>69</v>
      </c>
      <c r="F86" s="39" t="s">
        <v>131</v>
      </c>
    </row>
    <row r="87" spans="1:6" ht="12.75">
      <c r="A87" s="13"/>
      <c r="B87" s="37">
        <v>42856</v>
      </c>
      <c r="C87" s="38">
        <v>272825</v>
      </c>
      <c r="D87" s="41">
        <f>F44</f>
        <v>58310.189999999995</v>
      </c>
      <c r="E87" s="41">
        <f>F85</f>
        <v>57481.306600487726</v>
      </c>
      <c r="F87" s="42">
        <f>C87+D87-E87</f>
        <v>273653.88339951227</v>
      </c>
    </row>
    <row r="89" spans="1:6" ht="13.5" thickBot="1">
      <c r="A89" t="s">
        <v>111</v>
      </c>
      <c r="C89" s="57">
        <v>42856</v>
      </c>
      <c r="D89" s="8" t="s">
        <v>112</v>
      </c>
      <c r="E89" s="57">
        <v>42886</v>
      </c>
      <c r="F89" t="s">
        <v>113</v>
      </c>
    </row>
    <row r="90" spans="1:7" ht="13.5" thickBot="1">
      <c r="A90" t="s">
        <v>114</v>
      </c>
      <c r="F90" s="58">
        <f>E87</f>
        <v>57481.306600487726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2017-08-21T14:16:15Z</cp:lastPrinted>
  <dcterms:created xsi:type="dcterms:W3CDTF">2008-08-18T07:30:19Z</dcterms:created>
  <dcterms:modified xsi:type="dcterms:W3CDTF">2017-08-21T14:19:56Z</dcterms:modified>
  <cp:category/>
  <cp:version/>
  <cp:contentType/>
  <cp:contentStatus/>
</cp:coreProperties>
</file>