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<sst xmlns="http://schemas.openxmlformats.org/spreadsheetml/2006/main" count="157" uniqueCount="137">
  <si>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</si>
  <si>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</si>
  <si>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</si>
  <si>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</si>
  <si>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</si>
  <si>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</si>
  <si>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</si>
  <si>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</si>
  <si>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</si>
  <si>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</si>
  <si>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</si>
  <si>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</si>
  <si>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</si>
  <si>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</si>
  <si>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</si>
  <si>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</si>
  <si>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</si>
  <si>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</si>
  <si>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</si>
  <si>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</si>
  <si>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</si>
  <si>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</si>
  <si>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</si>
  <si>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</si>
  <si>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</si>
  <si>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</si>
  <si>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</si>
  <si>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</si>
  <si>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</si>
  <si>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</si>
  <si>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</si>
  <si>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</si>
  <si>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</si>
  <si>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</si>
  <si>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</si>
  <si>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</si>
  <si>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</si>
  <si>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</si>
  <si>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</si>
  <si>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</si>
  <si>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</si>
  <si>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</si>
  <si>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</si>
  <si>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</si>
  <si>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</si>
  <si>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</si>
  <si>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</si>
  <si>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</si>
  <si>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</si>
  <si>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</si>
  <si>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</si>
  <si>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</si>
  <si>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</si>
  <si>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</si>
  <si>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</si>
  <si>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</si>
  <si>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</si>
  <si>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</si>
  <si>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</si>
  <si>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</si>
  <si>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</si>
  <si>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</si>
  <si>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</si>
  <si>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</si>
  <si>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</si>
  <si>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</si>
  <si>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</si>
  <si>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</si>
  <si>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</si>
  <si>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</si>
  <si>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</si>
  <si>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</si>
  <si>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</si>
  <si>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</si>
  <si>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</si>
  <si>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</si>
  <si>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</si>
  <si>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</si>
  <si>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</si>
  <si>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</si>
  <si>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</si>
  <si>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</si>
  <si>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</si>
  <si>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</si>
  <si>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</si>
  <si>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</si>
  <si>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</si>
  <si>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</si>
  <si>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</si>
  <si>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</si>
  <si>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</si>
  <si>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</si>
  <si>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</si>
  <si>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</si>
  <si>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</si>
  <si>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</si>
  <si>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</si>
  <si>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</si>
  <si>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</si>
  <si>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</si>
  <si>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</si>
  <si>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</si>
  <si>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</si>
  <si>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</si>
  <si>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</si>
  <si>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</si>
  <si>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</si>
  <si>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</si>
  <si>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</si>
  <si>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</si>
  <si>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</si>
  <si>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</si>
  <si>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</si>
  <si>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</si>
  <si>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</si>
  <si>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</si>
  <si>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</si>
  <si>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</si>
  <si>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</si>
  <si>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</si>
  <si>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</si>
  <si>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</si>
  <si>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</si>
  <si>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</si>
  <si>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</si>
  <si>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</si>
  <si>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</si>
  <si>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</si>
  <si>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</si>
  <si>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</si>
  <si>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</si>
  <si>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</si>
  <si>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</si>
  <si>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</si>
  <si>
    <t>смена ламп (5шт) п-д1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</si>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</sst>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38" sqref="M38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3</v>
      </c>
      <c r="K2" t="s">
        <v>133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90</v>
      </c>
      <c r="J5" s="15"/>
      <c r="K5" s="15"/>
      <c r="L5" s="21" t="s">
        <v>39</v>
      </c>
      <c r="M5" s="21"/>
    </row>
    <row r="6" spans="1:13" ht="12.75">
      <c r="A6" t="s">
        <v>91</v>
      </c>
      <c r="J6" s="20">
        <v>1</v>
      </c>
      <c r="K6" s="20" t="s">
        <v>80</v>
      </c>
      <c r="L6" s="25">
        <v>0</v>
      </c>
      <c r="M6" s="46">
        <f>L6*114.3*1.202</f>
        <v>0</v>
      </c>
    </row>
    <row r="7" spans="2:13" ht="12.75">
      <c r="B7" t="s">
        <v>92</v>
      </c>
      <c r="C7" s="1" t="s">
        <v>93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94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95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5.97</v>
      </c>
      <c r="M11" s="46">
        <f t="shared" si="0"/>
        <v>820.209942</v>
      </c>
    </row>
    <row r="12" spans="5:13" ht="12.75">
      <c r="E12" t="s">
        <v>97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98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102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104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105</v>
      </c>
      <c r="J20" s="20"/>
      <c r="K20" s="27" t="s">
        <v>57</v>
      </c>
      <c r="L20" s="28">
        <f>SUM(L6:L19)</f>
        <v>7.91</v>
      </c>
      <c r="M20" s="34">
        <f>SUM(M6:M19)</f>
        <v>1086.743826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107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108</v>
      </c>
      <c r="J24" s="20">
        <v>1</v>
      </c>
      <c r="K24" s="20" t="s">
        <v>134</v>
      </c>
      <c r="L24" s="25">
        <v>0.35</v>
      </c>
      <c r="M24" s="33">
        <f aca="true" t="shared" si="1" ref="M24:M32">L24*114.3*1.202*1.15</f>
        <v>55.29891149999999</v>
      </c>
    </row>
    <row r="25" spans="1:13" ht="12.75">
      <c r="A25" t="s">
        <v>109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110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/>
      <c r="K33" s="30" t="s">
        <v>57</v>
      </c>
      <c r="L33" s="28">
        <f>SUM(L24:L24)</f>
        <v>0.35</v>
      </c>
      <c r="M33" s="34">
        <f>SUM(M24:M32)</f>
        <v>55.29891149999999</v>
      </c>
    </row>
    <row r="34" spans="1:11" ht="12.75">
      <c r="A34" t="s">
        <v>2</v>
      </c>
      <c r="E34">
        <v>0</v>
      </c>
      <c r="F34" t="s">
        <v>65</v>
      </c>
      <c r="K34" s="1" t="s">
        <v>61</v>
      </c>
    </row>
    <row r="35" spans="1:13" ht="12.75">
      <c r="A35" t="s">
        <v>3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t="s">
        <v>4</v>
      </c>
      <c r="E36">
        <v>248</v>
      </c>
      <c r="F36" t="s">
        <v>65</v>
      </c>
      <c r="J36" s="23" t="s">
        <v>35</v>
      </c>
      <c r="K36" s="23" t="s">
        <v>36</v>
      </c>
      <c r="L36" s="23"/>
      <c r="M36" s="23" t="s">
        <v>63</v>
      </c>
    </row>
    <row r="37" spans="10:13" ht="12.75">
      <c r="J37" s="20">
        <v>1</v>
      </c>
      <c r="K37" s="20" t="s">
        <v>135</v>
      </c>
      <c r="L37" s="25" t="s">
        <v>136</v>
      </c>
      <c r="M37" s="25">
        <f>5*14.4</f>
        <v>72</v>
      </c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36151.89</v>
      </c>
      <c r="J40" s="20">
        <v>4</v>
      </c>
      <c r="K40" s="20"/>
      <c r="L40" s="25"/>
      <c r="M40" s="25"/>
    </row>
    <row r="41" spans="1:13" ht="12.75">
      <c r="A41" t="s">
        <v>7</v>
      </c>
      <c r="F41" s="11">
        <v>32907.14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0.9102467395203957</v>
      </c>
      <c r="J42" s="20">
        <v>6</v>
      </c>
      <c r="K42" s="20"/>
      <c r="L42" s="25"/>
      <c r="M42" s="25"/>
    </row>
    <row r="43" spans="1:13" ht="12.75">
      <c r="A43" t="s">
        <v>129</v>
      </c>
      <c r="F43" s="5">
        <f>6553.57+250+400</f>
        <v>7203.57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40110.71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13</v>
      </c>
      <c r="K49" s="20"/>
      <c r="L49" s="25"/>
      <c r="M49" s="25"/>
    </row>
    <row r="50" spans="1:13" ht="12.75">
      <c r="A50" s="6" t="s">
        <v>15</v>
      </c>
      <c r="F50" s="11">
        <v>2115.52</v>
      </c>
      <c r="J50" s="20">
        <v>14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15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7897.139999999999</v>
      </c>
      <c r="J52" s="20">
        <v>16</v>
      </c>
      <c r="K52" s="20"/>
      <c r="L52" s="25"/>
      <c r="M52" s="25"/>
    </row>
    <row r="53" spans="1:13" ht="12.75">
      <c r="A53" s="4" t="s">
        <v>16</v>
      </c>
      <c r="J53" s="20">
        <v>17</v>
      </c>
      <c r="K53" s="20"/>
      <c r="L53" s="25"/>
      <c r="M53" s="25"/>
    </row>
    <row r="54" spans="1:13" ht="12.75">
      <c r="A54" t="s">
        <v>76</v>
      </c>
      <c r="D54" s="5">
        <v>1.96</v>
      </c>
      <c r="E54" t="s">
        <v>14</v>
      </c>
      <c r="F54" s="11">
        <f>E33*D54</f>
        <v>5575.024</v>
      </c>
      <c r="J54" s="20">
        <v>18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5575.024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>
        <v>21</v>
      </c>
      <c r="K57" s="20"/>
      <c r="L57" s="25"/>
      <c r="M57" s="25"/>
    </row>
    <row r="58" spans="1:13" ht="12.75">
      <c r="A58" t="s">
        <v>19</v>
      </c>
      <c r="C58" s="53">
        <v>166649</v>
      </c>
      <c r="D58">
        <v>228935.4</v>
      </c>
      <c r="E58">
        <v>2844.4</v>
      </c>
      <c r="F58" s="35">
        <f>C58/D58*E58</f>
        <v>2070.5247663751434</v>
      </c>
      <c r="J58" s="20">
        <v>22</v>
      </c>
      <c r="K58" s="20"/>
      <c r="L58" s="25"/>
      <c r="M58" s="25"/>
    </row>
    <row r="59" spans="1:13" ht="12.75">
      <c r="A59" t="s">
        <v>20</v>
      </c>
      <c r="F59" s="35">
        <f>M20</f>
        <v>1086.743826</v>
      </c>
      <c r="J59" s="20">
        <v>23</v>
      </c>
      <c r="K59" s="20"/>
      <c r="L59" s="25"/>
      <c r="M59" s="25"/>
    </row>
    <row r="60" spans="1:13" ht="12.75">
      <c r="A60" t="s">
        <v>21</v>
      </c>
      <c r="F60" s="11">
        <f>M33</f>
        <v>55.29891149999999</v>
      </c>
      <c r="J60" s="20">
        <v>24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SUM(M37:M60)</f>
        <v>72</v>
      </c>
    </row>
    <row r="62" spans="1:6" ht="12.75">
      <c r="A62" t="s">
        <v>22</v>
      </c>
      <c r="F62" s="5">
        <f>M61</f>
        <v>72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</v>
      </c>
      <c r="E65" t="s">
        <v>14</v>
      </c>
      <c r="F65" s="11">
        <f>B65*D65</f>
        <v>853.32</v>
      </c>
    </row>
    <row r="66" spans="1:6" ht="12.75">
      <c r="A66" s="49" t="s">
        <v>77</v>
      </c>
      <c r="B66" s="49" t="s">
        <v>78</v>
      </c>
      <c r="C66" s="49"/>
      <c r="D66" s="52"/>
      <c r="E66" s="49"/>
      <c r="F66" s="52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4137.887503875143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0.27</v>
      </c>
      <c r="E70" t="s">
        <v>14</v>
      </c>
      <c r="F70" s="11">
        <f>B70*D70</f>
        <v>767.988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1.25</v>
      </c>
      <c r="F73" s="11">
        <f>B73*D73</f>
        <v>3555.5</v>
      </c>
    </row>
    <row r="74" spans="1:6" ht="12.75">
      <c r="A74" s="4" t="s">
        <v>28</v>
      </c>
      <c r="B74" s="1"/>
      <c r="F74" s="32">
        <f>F70+F73</f>
        <v>4323.488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2.36</v>
      </c>
      <c r="F77" s="5">
        <f>B77*D77</f>
        <v>6712.784</v>
      </c>
    </row>
    <row r="78" spans="1:6" ht="12.75">
      <c r="A78" s="4" t="s">
        <v>30</v>
      </c>
      <c r="B78" s="1"/>
      <c r="F78" s="8">
        <f>SUM(F77)</f>
        <v>6712.784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28646.323503875145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1661.4867632247583</v>
      </c>
      <c r="I81" s="7"/>
    </row>
    <row r="82" spans="1:6" ht="15">
      <c r="A82" s="12" t="s">
        <v>33</v>
      </c>
      <c r="B82" s="12"/>
      <c r="C82" s="12"/>
      <c r="D82" s="12"/>
      <c r="E82" s="12"/>
      <c r="F82" s="42">
        <f>F80+F81</f>
        <v>30307.810267099903</v>
      </c>
    </row>
    <row r="83" spans="2:6" ht="12.75">
      <c r="B83" s="37" t="s">
        <v>69</v>
      </c>
      <c r="C83" s="38" t="s">
        <v>70</v>
      </c>
      <c r="D83" s="22" t="s">
        <v>71</v>
      </c>
      <c r="E83" s="22" t="s">
        <v>72</v>
      </c>
      <c r="F83" s="41" t="s">
        <v>131</v>
      </c>
    </row>
    <row r="84" spans="1:6" ht="12.75">
      <c r="A84" s="13"/>
      <c r="B84" s="39">
        <v>42430</v>
      </c>
      <c r="C84" s="40">
        <v>-246927</v>
      </c>
      <c r="D84" s="43">
        <f>F44</f>
        <v>40110.71</v>
      </c>
      <c r="E84" s="43">
        <f>F82</f>
        <v>30307.810267099903</v>
      </c>
      <c r="F84" s="44">
        <f>C84+D84-E84</f>
        <v>-237124.10026709992</v>
      </c>
    </row>
    <row r="86" spans="1:6" ht="13.5" thickBot="1">
      <c r="A86" t="s">
        <v>114</v>
      </c>
      <c r="C86" s="55">
        <v>42430</v>
      </c>
      <c r="D86" s="8" t="s">
        <v>115</v>
      </c>
      <c r="E86" s="55">
        <v>42460</v>
      </c>
      <c r="F86" t="s">
        <v>116</v>
      </c>
    </row>
    <row r="87" spans="1:7" ht="13.5" thickBot="1">
      <c r="A87" t="s">
        <v>117</v>
      </c>
      <c r="F87" s="56">
        <f>E84</f>
        <v>30307.810267099903</v>
      </c>
      <c r="G87" t="s">
        <v>14</v>
      </c>
    </row>
    <row r="88" ht="12.75">
      <c r="A88" t="s">
        <v>118</v>
      </c>
    </row>
    <row r="89" ht="12.75">
      <c r="A89" t="s">
        <v>119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2016-04-15T06:01:53Z</cp:lastPrinted>
  <dcterms:created xsi:type="dcterms:W3CDTF">2008-08-18T07:30:19Z</dcterms:created>
  <dcterms:modified xsi:type="dcterms:W3CDTF">2016-05-27T10:23:46Z</dcterms:modified>
  <cp:category/>
  <cp:version/>
  <cp:contentType/>
  <cp:contentStatus/>
</cp:coreProperties>
</file>