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<sst xmlns="http://schemas.openxmlformats.org/spreadsheetml/2006/main" count="171" uniqueCount="147">
  <si>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</si>
  <si>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</si>
  <si>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</si>
  <si>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</si>
  <si>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</si>
  <si>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</si>
  <si>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</si>
  <si>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</si>
  <si>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</si>
  <si>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</si>
  <si>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</si>
  <si>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</si>
  <si>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</si>
  <si>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</si>
  <si>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</si>
  <si>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</si>
  <si>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</si>
  <si>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</si>
  <si>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</si>
  <si>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</si>
  <si>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</si>
  <si>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</si>
  <si>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</si>
  <si>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</si>
  <si>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</si>
  <si>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</si>
  <si>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</si>
  <si>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</si>
  <si>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</si>
  <si>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</si>
  <si>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</si>
  <si>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</si>
  <si>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</si>
  <si>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</si>
  <si>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</si>
  <si>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</si>
  <si>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</si>
  <si>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</si>
  <si>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</si>
  <si>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</si>
  <si>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</si>
  <si>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</si>
  <si>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</si>
  <si>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</si>
  <si>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</si>
  <si>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</si>
  <si>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</si>
  <si>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</si>
  <si>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</si>
  <si>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</si>
  <si>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</si>
  <si>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</si>
  <si>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</si>
  <si>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</si>
  <si>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</si>
  <si>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</si>
  <si>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</si>
  <si>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</si>
  <si>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</si>
  <si>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</si>
  <si>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</si>
  <si>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</si>
  <si>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</si>
  <si>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</si>
  <si>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</si>
  <si>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</si>
  <si>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</si>
  <si>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</si>
  <si>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</si>
  <si>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</si>
  <si>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</si>
  <si>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</si>
  <si>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</si>
  <si>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</si>
  <si>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</si>
  <si>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</si>
  <si>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</si>
  <si>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</si>
  <si>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</si>
  <si>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</si>
  <si>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</si>
  <si>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</si>
  <si>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</si>
  <si>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</si>
  <si>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</si>
  <si>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</si>
  <si>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</si>
  <si>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</si>
  <si>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</si>
  <si>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</si>
  <si>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</si>
  <si>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</si>
  <si>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</si>
  <si>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</si>
  <si>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</si>
  <si>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</si>
  <si>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</si>
  <si>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</si>
  <si>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</si>
  <si>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</si>
  <si>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</si>
  <si>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</si>
  <si>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</si>
  <si>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</si>
  <si>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</si>
  <si>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</si>
  <si>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</si>
  <si>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</si>
  <si>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</si>
  <si>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</si>
  <si>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</si>
  <si>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</si>
  <si>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</si>
  <si>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</si>
  <si>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</si>
  <si>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</si>
  <si>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</si>
  <si>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</si>
  <si>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</si>
  <si>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</si>
  <si>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</si>
  <si>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</si>
  <si>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</si>
  <si>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</si>
  <si>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</si>
  <si>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</si>
  <si>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</si>
  <si>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</si>
  <si>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</si>
  <si>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комстар)</t>
  </si>
  <si>
    <t>директора: Падуна Э.В. Действующего на основании _Устава__________________</t>
  </si>
  <si>
    <t>июля</t>
  </si>
  <si>
    <t xml:space="preserve">                               за   июль  2016 г.</t>
  </si>
  <si>
    <t>ост.на 01.08</t>
  </si>
  <si>
    <t>прочистка канализации п-д1</t>
  </si>
  <si>
    <t>дихлофос</t>
  </si>
  <si>
    <t>3шт</t>
  </si>
  <si>
    <t>обработка т.п. от блох</t>
  </si>
  <si>
    <t xml:space="preserve">смена светильника (1шт) </t>
  </si>
  <si>
    <t>светильник</t>
  </si>
  <si>
    <t>1шт</t>
  </si>
  <si>
    <t>лампа тпл</t>
  </si>
  <si>
    <t>2шт</t>
  </si>
  <si>
    <t>смена ламп (3шт)</t>
  </si>
  <si>
    <t>лампа</t>
  </si>
  <si>
    <t>смена выключателя (1шт) т.п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</si>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</sst>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625" style="0" customWidth="1"/>
    <col min="3" max="3" width="10.875" style="0" customWidth="1"/>
    <col min="4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7</v>
      </c>
      <c r="K1" t="s">
        <v>67</v>
      </c>
    </row>
    <row r="2" spans="1:11" ht="12.75">
      <c r="A2" t="s">
        <v>87</v>
      </c>
      <c r="K2" t="s">
        <v>132</v>
      </c>
    </row>
    <row r="3" spans="1:13" ht="12.75">
      <c r="A3" t="s">
        <v>88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131</v>
      </c>
      <c r="G4" s="8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90</v>
      </c>
      <c r="J5" s="15"/>
      <c r="K5" s="15"/>
      <c r="L5" s="21" t="s">
        <v>41</v>
      </c>
      <c r="M5" s="21"/>
    </row>
    <row r="6" spans="2:13" ht="12.75">
      <c r="B6" t="s">
        <v>91</v>
      </c>
      <c r="C6" s="1" t="s">
        <v>92</v>
      </c>
      <c r="D6" s="1"/>
      <c r="E6" s="1" t="s">
        <v>113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:13" ht="12.75">
      <c r="A8" t="s">
        <v>93</v>
      </c>
      <c r="J8" s="15"/>
      <c r="K8" s="15" t="s">
        <v>45</v>
      </c>
      <c r="L8" s="21"/>
      <c r="M8" s="47">
        <f t="shared" si="0"/>
        <v>0</v>
      </c>
    </row>
    <row r="9" spans="5:13" ht="12.75">
      <c r="E9" t="s">
        <v>94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95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97</v>
      </c>
      <c r="J12" s="14">
        <v>4</v>
      </c>
      <c r="K12" s="17" t="s">
        <v>48</v>
      </c>
      <c r="L12" s="22"/>
      <c r="M12" s="47">
        <f t="shared" si="0"/>
        <v>0</v>
      </c>
    </row>
    <row r="13" spans="1:13" ht="12.75">
      <c r="A13" t="s">
        <v>98</v>
      </c>
      <c r="J13" s="16"/>
      <c r="K13" s="18" t="s">
        <v>80</v>
      </c>
      <c r="L13" s="23">
        <v>3.7</v>
      </c>
      <c r="M13" s="47">
        <f t="shared" si="0"/>
        <v>508.33782</v>
      </c>
    </row>
    <row r="14" spans="1:13" ht="12.75">
      <c r="A14" t="s">
        <v>99</v>
      </c>
      <c r="J14" s="20">
        <v>5</v>
      </c>
      <c r="K14" s="19" t="s">
        <v>50</v>
      </c>
      <c r="L14" s="25">
        <v>9</v>
      </c>
      <c r="M14" s="47">
        <f t="shared" si="0"/>
        <v>1236.4974</v>
      </c>
    </row>
    <row r="15" spans="5:13" ht="12.75">
      <c r="E15" t="s">
        <v>100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101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54</v>
      </c>
      <c r="K17" s="26" t="s">
        <v>82</v>
      </c>
      <c r="L17" s="21">
        <v>0</v>
      </c>
      <c r="M17" s="47">
        <f t="shared" si="0"/>
        <v>0</v>
      </c>
    </row>
    <row r="18" spans="1:13" ht="12.75">
      <c r="A18" t="s">
        <v>103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104</v>
      </c>
      <c r="J19" s="16" t="s">
        <v>81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130</v>
      </c>
      <c r="J20" s="20"/>
      <c r="K20" s="27" t="s">
        <v>58</v>
      </c>
      <c r="L20" s="28">
        <f>SUM(L6:L19)</f>
        <v>15</v>
      </c>
      <c r="M20" s="34">
        <f>SUM(M6:M19)</f>
        <v>2060.8289999999997</v>
      </c>
    </row>
    <row r="21" spans="1:11" ht="12.75">
      <c r="A21" t="s">
        <v>105</v>
      </c>
      <c r="K21" s="1" t="s">
        <v>59</v>
      </c>
    </row>
    <row r="22" spans="1:13" ht="12.75">
      <c r="A22" t="s">
        <v>106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107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108</v>
      </c>
      <c r="J24" s="20">
        <v>1</v>
      </c>
      <c r="K24" s="20" t="s">
        <v>134</v>
      </c>
      <c r="L24" s="25">
        <v>4.83</v>
      </c>
      <c r="M24" s="33">
        <f>L24*114.3*1.202*1.15</f>
        <v>763.1249786999998</v>
      </c>
    </row>
    <row r="25" spans="1:13" ht="12.75">
      <c r="A25" t="s">
        <v>109</v>
      </c>
      <c r="J25" s="20">
        <v>2</v>
      </c>
      <c r="K25" s="20" t="s">
        <v>137</v>
      </c>
      <c r="L25" s="25">
        <v>1</v>
      </c>
      <c r="M25" s="33">
        <f aca="true" t="shared" si="1" ref="M25:M36">L25*114.3*1.202*1.15</f>
        <v>157.99688999999998</v>
      </c>
    </row>
    <row r="26" spans="1:13" ht="12.75">
      <c r="A26" t="s">
        <v>110</v>
      </c>
      <c r="J26" s="20">
        <v>3</v>
      </c>
      <c r="K26" s="20" t="s">
        <v>138</v>
      </c>
      <c r="L26" s="25">
        <v>8.91</v>
      </c>
      <c r="M26" s="33">
        <f t="shared" si="1"/>
        <v>1407.7522898999998</v>
      </c>
    </row>
    <row r="27" spans="1:13" ht="12.75">
      <c r="A27" s="52" t="s">
        <v>111</v>
      </c>
      <c r="B27" s="52"/>
      <c r="C27" s="52"/>
      <c r="D27" s="52"/>
      <c r="E27" s="52"/>
      <c r="F27" s="52"/>
      <c r="G27" s="52"/>
      <c r="J27" s="20">
        <v>4</v>
      </c>
      <c r="K27" s="20" t="s">
        <v>143</v>
      </c>
      <c r="L27" s="25">
        <f>0.03*7.1</f>
        <v>0.213</v>
      </c>
      <c r="M27" s="33">
        <f t="shared" si="1"/>
        <v>33.65333757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145</v>
      </c>
      <c r="L28" s="25">
        <v>0.24</v>
      </c>
      <c r="M28" s="33">
        <f t="shared" si="1"/>
        <v>37.9192536</v>
      </c>
    </row>
    <row r="29" spans="10:13" ht="12.75">
      <c r="J29" s="20">
        <v>6</v>
      </c>
      <c r="K29" s="20"/>
      <c r="L29" s="25"/>
      <c r="M29" s="33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3">
        <f t="shared" si="1"/>
        <v>0</v>
      </c>
    </row>
    <row r="31" spans="10:13" ht="12.75">
      <c r="J31" s="20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3">
        <f t="shared" si="1"/>
        <v>0</v>
      </c>
    </row>
    <row r="36" spans="10:13" ht="12.75">
      <c r="J36" s="20">
        <v>11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20"/>
      <c r="K37" s="30" t="s">
        <v>58</v>
      </c>
      <c r="L37" s="28">
        <f>SUM(L24:L36)</f>
        <v>15.193</v>
      </c>
      <c r="M37" s="34">
        <f>SUM(M24:M36)</f>
        <v>2400.4467497699998</v>
      </c>
    </row>
    <row r="38" ht="12.75">
      <c r="K38" s="1" t="s">
        <v>62</v>
      </c>
    </row>
    <row r="39" spans="1:13" ht="12.75">
      <c r="A39" s="2" t="s">
        <v>6</v>
      </c>
      <c r="F39" s="11">
        <v>43213.73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41056.11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0.9500709612431049</v>
      </c>
      <c r="J41" s="20">
        <v>1</v>
      </c>
      <c r="K41" s="20" t="s">
        <v>135</v>
      </c>
      <c r="L41" s="25" t="s">
        <v>136</v>
      </c>
      <c r="M41" s="25">
        <f>3*61.64</f>
        <v>184.92000000000002</v>
      </c>
    </row>
    <row r="42" spans="1:13" ht="12.75">
      <c r="A42" s="7" t="s">
        <v>129</v>
      </c>
      <c r="B42" s="7"/>
      <c r="C42" s="7"/>
      <c r="D42" s="7"/>
      <c r="E42" s="7"/>
      <c r="F42" s="5">
        <f>250+250</f>
        <v>500</v>
      </c>
      <c r="J42" s="20">
        <v>2</v>
      </c>
      <c r="K42" s="20" t="s">
        <v>139</v>
      </c>
      <c r="L42" s="25" t="s">
        <v>140</v>
      </c>
      <c r="M42" s="25">
        <v>313.26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41556.11</v>
      </c>
      <c r="J43" s="20">
        <v>3</v>
      </c>
      <c r="K43" s="20" t="s">
        <v>141</v>
      </c>
      <c r="L43" s="25" t="s">
        <v>142</v>
      </c>
      <c r="M43" s="25">
        <f>2*37.7</f>
        <v>75.4</v>
      </c>
    </row>
    <row r="44" spans="10:13" ht="12.75">
      <c r="J44" s="20">
        <v>4</v>
      </c>
      <c r="K44" s="20" t="s">
        <v>144</v>
      </c>
      <c r="L44" s="25" t="s">
        <v>136</v>
      </c>
      <c r="M44" s="25">
        <f>3*12.78</f>
        <v>38.339999999999996</v>
      </c>
    </row>
    <row r="45" spans="2:13" ht="12.75">
      <c r="B45" s="1" t="s">
        <v>10</v>
      </c>
      <c r="C45" s="1"/>
      <c r="J45" s="20">
        <v>6</v>
      </c>
      <c r="K45" s="20" t="s">
        <v>146</v>
      </c>
      <c r="L45" s="25" t="s">
        <v>140</v>
      </c>
      <c r="M45" s="25">
        <v>35.42</v>
      </c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5781.62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1923.2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>
        <v>0</v>
      </c>
      <c r="F50" s="1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2">
        <f>F48+F49+F50</f>
        <v>7704.82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/>
      <c r="K52" s="20"/>
      <c r="L52" s="31" t="s">
        <v>65</v>
      </c>
      <c r="M52" s="34">
        <f>SUM(M41:M51)</f>
        <v>647.34</v>
      </c>
    </row>
    <row r="53" spans="1:6" ht="12.75">
      <c r="A53" t="s">
        <v>74</v>
      </c>
      <c r="D53" s="5">
        <v>1.77</v>
      </c>
      <c r="E53" t="s">
        <v>14</v>
      </c>
      <c r="F53" s="11">
        <f>E32*D53</f>
        <v>5984.193</v>
      </c>
    </row>
    <row r="54" spans="1:6" ht="12.75">
      <c r="A54" t="s">
        <v>79</v>
      </c>
      <c r="B54">
        <v>716.6</v>
      </c>
      <c r="C54" t="s">
        <v>13</v>
      </c>
      <c r="D54" s="5">
        <v>0.1</v>
      </c>
      <c r="E54" t="s">
        <v>14</v>
      </c>
      <c r="F54" s="11">
        <f>B54*D54</f>
        <v>71.66000000000001</v>
      </c>
    </row>
    <row r="55" spans="1:6" ht="12.75">
      <c r="A55" s="4" t="s">
        <v>17</v>
      </c>
      <c r="B55" s="10"/>
      <c r="C55" s="10"/>
      <c r="F55" s="32">
        <f>SUM(F53:F54)</f>
        <v>6055.853</v>
      </c>
    </row>
    <row r="56" spans="1:2" ht="12.75">
      <c r="A56" s="4" t="s">
        <v>18</v>
      </c>
      <c r="B56" s="4"/>
    </row>
    <row r="57" spans="1:6" ht="12.75">
      <c r="A57" t="s">
        <v>19</v>
      </c>
      <c r="C57" s="51">
        <v>166649</v>
      </c>
      <c r="D57">
        <v>228935.4</v>
      </c>
      <c r="E57">
        <v>3380.9</v>
      </c>
      <c r="F57" s="35">
        <f>C57/D57*E57</f>
        <v>2461.0593385732395</v>
      </c>
    </row>
    <row r="58" spans="1:6" ht="12.75">
      <c r="A58" t="s">
        <v>20</v>
      </c>
      <c r="F58" s="35">
        <f>M20</f>
        <v>2060.8289999999997</v>
      </c>
    </row>
    <row r="59" spans="1:6" ht="12.75">
      <c r="A59" t="s">
        <v>21</v>
      </c>
      <c r="F59" s="11">
        <f>M37</f>
        <v>2400.4467497699998</v>
      </c>
    </row>
    <row r="60" spans="1:6" ht="12.75">
      <c r="A60" t="s">
        <v>72</v>
      </c>
      <c r="F60" s="5">
        <v>721.2</v>
      </c>
    </row>
    <row r="61" spans="1:6" ht="12.75">
      <c r="A61" t="s">
        <v>22</v>
      </c>
      <c r="F61" s="11">
        <f>M52</f>
        <v>647.34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0.37</v>
      </c>
      <c r="E64" t="s">
        <v>14</v>
      </c>
      <c r="F64" s="11">
        <f>B64*D64</f>
        <v>1250.933</v>
      </c>
    </row>
    <row r="65" spans="1:6" ht="12.75">
      <c r="A65" s="45" t="s">
        <v>75</v>
      </c>
      <c r="B65" s="45"/>
      <c r="C65" s="45"/>
      <c r="D65" s="46"/>
      <c r="E65" s="45"/>
      <c r="F65" s="46">
        <v>0</v>
      </c>
    </row>
    <row r="66" spans="1:6" ht="12.75">
      <c r="A66" s="45" t="s">
        <v>85</v>
      </c>
      <c r="B66" s="45"/>
      <c r="C66" s="45"/>
      <c r="D66" s="46">
        <v>0</v>
      </c>
      <c r="E66" s="45"/>
      <c r="F66" s="46">
        <f>D66*E32</f>
        <v>0</v>
      </c>
    </row>
    <row r="67" spans="1:6" ht="12.75">
      <c r="A67" s="4" t="s">
        <v>25</v>
      </c>
      <c r="B67" s="10"/>
      <c r="C67" s="10"/>
      <c r="F67" s="32">
        <f>SUM(F57:F66)</f>
        <v>9541.808088343238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0.18</v>
      </c>
      <c r="E69" t="s">
        <v>14</v>
      </c>
      <c r="F69" s="11">
        <f>B69*D69</f>
        <v>608.562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0.92</v>
      </c>
      <c r="E72" t="s">
        <v>14</v>
      </c>
      <c r="F72" s="11">
        <f>B72*D72</f>
        <v>3110.4280000000003</v>
      </c>
    </row>
    <row r="73" spans="1:6" ht="12.75">
      <c r="A73" s="4" t="s">
        <v>29</v>
      </c>
      <c r="F73" s="32">
        <f>F69+F72</f>
        <v>3718.9900000000002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2.09</v>
      </c>
      <c r="E76" t="s">
        <v>14</v>
      </c>
      <c r="F76" s="11">
        <f>B76*D76</f>
        <v>7066.081</v>
      </c>
    </row>
    <row r="77" spans="1:6" ht="12.75">
      <c r="A77" s="4" t="s">
        <v>32</v>
      </c>
      <c r="F77" s="32">
        <f>SUM(F76)</f>
        <v>7066.081</v>
      </c>
    </row>
    <row r="78" spans="1:6" ht="12.75">
      <c r="A78" s="48" t="s">
        <v>78</v>
      </c>
      <c r="B78" s="45"/>
      <c r="C78" s="45"/>
      <c r="D78" s="49">
        <v>0</v>
      </c>
      <c r="E78" s="45"/>
      <c r="F78" s="50">
        <f>D78*E32</f>
        <v>0</v>
      </c>
    </row>
    <row r="79" spans="1:6" ht="12.75">
      <c r="A79" s="1" t="s">
        <v>33</v>
      </c>
      <c r="B79" s="1"/>
      <c r="F79" s="32">
        <f>F51+F55+F67+F73+F77+F78</f>
        <v>34087.55208834324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2">
        <f>F79*5.8%</f>
        <v>1977.0780211239078</v>
      </c>
    </row>
    <row r="81" spans="1:9" ht="15">
      <c r="A81" s="12" t="s">
        <v>35</v>
      </c>
      <c r="B81" s="12"/>
      <c r="C81" s="12"/>
      <c r="D81" s="12"/>
      <c r="E81" s="12"/>
      <c r="F81" s="36">
        <f>F79+F80</f>
        <v>36064.63010946715</v>
      </c>
      <c r="I81" s="7"/>
    </row>
    <row r="82" spans="2:6" ht="12.75">
      <c r="B82" s="38" t="s">
        <v>68</v>
      </c>
      <c r="C82" s="39" t="s">
        <v>69</v>
      </c>
      <c r="D82" s="22" t="s">
        <v>70</v>
      </c>
      <c r="E82" s="22" t="s">
        <v>71</v>
      </c>
      <c r="F82" s="42" t="s">
        <v>133</v>
      </c>
    </row>
    <row r="83" spans="1:6" ht="12.75">
      <c r="A83" s="13"/>
      <c r="B83" s="40">
        <v>42552</v>
      </c>
      <c r="C83" s="41">
        <v>-76835</v>
      </c>
      <c r="D83" s="43">
        <f>F43</f>
        <v>41556.11</v>
      </c>
      <c r="E83" s="43">
        <f>F81</f>
        <v>36064.63010946715</v>
      </c>
      <c r="F83" s="44">
        <f>C83+D83-E83</f>
        <v>-71343.52010946715</v>
      </c>
    </row>
    <row r="85" spans="1:6" ht="13.5" thickBot="1">
      <c r="A85" t="s">
        <v>114</v>
      </c>
      <c r="C85" s="53">
        <v>42552</v>
      </c>
      <c r="D85" s="8" t="s">
        <v>115</v>
      </c>
      <c r="E85" s="53">
        <v>42582</v>
      </c>
      <c r="F85" t="s">
        <v>116</v>
      </c>
    </row>
    <row r="86" spans="1:7" ht="13.5" thickBot="1">
      <c r="A86" t="s">
        <v>117</v>
      </c>
      <c r="F86" s="54">
        <f>E83</f>
        <v>36064.63010946715</v>
      </c>
      <c r="G86" t="s">
        <v>14</v>
      </c>
    </row>
    <row r="87" ht="12.75">
      <c r="A87" t="s">
        <v>118</v>
      </c>
    </row>
    <row r="88" ht="12.75">
      <c r="A88" t="s">
        <v>119</v>
      </c>
    </row>
    <row r="89" ht="12.75">
      <c r="A89" t="s">
        <v>120</v>
      </c>
    </row>
    <row r="90" ht="12.75">
      <c r="A90" t="s">
        <v>121</v>
      </c>
    </row>
    <row r="91" ht="12.75">
      <c r="A91" t="s">
        <v>122</v>
      </c>
    </row>
    <row r="92" ht="12.75">
      <c r="A92" t="s">
        <v>123</v>
      </c>
    </row>
    <row r="93" ht="12.75">
      <c r="A93" t="s">
        <v>124</v>
      </c>
    </row>
    <row r="95" ht="12.75">
      <c r="B95" t="s">
        <v>125</v>
      </c>
    </row>
    <row r="97" ht="12.75">
      <c r="A97" t="s">
        <v>126</v>
      </c>
    </row>
    <row r="98" ht="12.75">
      <c r="G98" s="7"/>
    </row>
    <row r="100" ht="12.75">
      <c r="A100" t="s">
        <v>127</v>
      </c>
    </row>
    <row r="103" ht="12.75">
      <c r="A103" t="s">
        <v>128</v>
      </c>
    </row>
    <row r="104" ht="12.75"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2013-10-31T12:13:26Z</cp:lastPrinted>
  <dcterms:created xsi:type="dcterms:W3CDTF">2008-08-18T07:30:19Z</dcterms:created>
  <dcterms:modified xsi:type="dcterms:W3CDTF">2016-09-21T11:36:57Z</dcterms:modified>
  <cp:category/>
  <cp:version/>
  <cp:contentType/>
  <cp:contentStatus/>
</cp:coreProperties>
</file>