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<sst xmlns="http://schemas.openxmlformats.org/spreadsheetml/2006/main" count="175" uniqueCount="153">
  <si>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</si>
  <si>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</si>
  <si>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</si>
  <si>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</si>
  <si>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</si>
  <si>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</si>
  <si>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</si>
  <si>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</si>
  <si>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</si>
  <si>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</si>
  <si>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</si>
  <si>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</si>
  <si>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</si>
  <si>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</si>
  <si>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</si>
  <si>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</si>
  <si>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</si>
  <si>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</si>
  <si>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</si>
  <si>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</si>
  <si>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</si>
  <si>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</si>
  <si>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</si>
  <si>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</si>
  <si>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</si>
  <si>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</si>
  <si>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</si>
  <si>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</si>
  <si>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</si>
  <si>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</si>
  <si>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</si>
  <si>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</si>
  <si>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</si>
  <si>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</si>
  <si>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</si>
  <si>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</si>
  <si>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</si>
  <si>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</si>
  <si>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</si>
  <si>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</si>
  <si>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</si>
  <si>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</si>
  <si>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</si>
  <si>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</si>
  <si>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</si>
  <si>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</si>
  <si>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</si>
  <si>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</si>
  <si>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</si>
  <si>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</si>
  <si>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</si>
  <si>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</si>
  <si>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</si>
  <si>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</si>
  <si>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</si>
  <si>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</si>
  <si>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</si>
  <si>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</si>
  <si>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</si>
  <si>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</si>
  <si>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</si>
  <si>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</si>
  <si>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</si>
  <si>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</si>
  <si>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</si>
  <si>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</si>
  <si>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</si>
  <si>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</si>
  <si>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</si>
  <si>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</si>
  <si>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</si>
  <si>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</si>
  <si>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</si>
  <si>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</si>
  <si>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</si>
  <si>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</si>
  <si>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</si>
  <si>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</si>
  <si>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</si>
  <si>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</si>
  <si>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</si>
  <si>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</si>
  <si>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</si>
  <si>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</si>
  <si>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</si>
  <si>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</si>
  <si>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</si>
  <si>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</si>
  <si>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</si>
  <si>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</si>
  <si>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</si>
  <si>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</si>
  <si>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</si>
  <si>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</si>
  <si>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</si>
  <si>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</si>
  <si>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</si>
  <si>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</si>
  <si>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</si>
  <si>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</si>
  <si>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</si>
  <si>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</si>
  <si>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</si>
  <si>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</si>
  <si>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</si>
  <si>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</si>
  <si>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</si>
  <si>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</si>
  <si>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</si>
  <si>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</si>
  <si>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</si>
  <si>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</si>
  <si>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</si>
  <si>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</si>
  <si>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</si>
  <si>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</si>
  <si>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</si>
  <si>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</si>
  <si>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</si>
  <si>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</si>
  <si>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</si>
  <si>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</si>
  <si>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</si>
  <si>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</si>
  <si>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</si>
  <si>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</si>
  <si>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</si>
  <si>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</si>
  <si>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</si>
  <si>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</si>
  <si>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</si>
  <si>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</si>
  <si>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</si>
  <si>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</si>
  <si>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спил деревьев с распиловкой сучъев п-д1</t>
  </si>
  <si>
    <t>вышка</t>
  </si>
  <si>
    <t>2 часа</t>
  </si>
  <si>
    <t>разборка и сборка водостока, ремонт фасада</t>
  </si>
  <si>
    <t>сухая смесь</t>
  </si>
  <si>
    <t>50кг</t>
  </si>
  <si>
    <t>цемент</t>
  </si>
  <si>
    <t>10кг</t>
  </si>
  <si>
    <t>смена ламп (3шт) п-д2</t>
  </si>
  <si>
    <t>лампа</t>
  </si>
  <si>
    <t>3шт</t>
  </si>
  <si>
    <t>смена эл.провода (40мп) чердак</t>
  </si>
  <si>
    <t>смена розетки (4шт) чердак</t>
  </si>
  <si>
    <t>эл. Провод</t>
  </si>
  <si>
    <t>40мп</t>
  </si>
  <si>
    <t>патрон</t>
  </si>
  <si>
    <t>4шт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</si>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</sst>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K29" sqref="K29:M30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10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2.86</v>
      </c>
      <c r="M6" s="50">
        <f>L6*114.3*1.202</f>
        <v>392.93139599999995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50">
        <f t="shared" si="0"/>
        <v>824.3315999999999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13.42</v>
      </c>
      <c r="M20" s="34">
        <f>SUM(M6:M19)</f>
        <v>1843.7550119999996</v>
      </c>
    </row>
    <row r="21" spans="1:11" ht="12.75">
      <c r="A21" t="s">
        <v>130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134</v>
      </c>
      <c r="L24" s="25">
        <v>8.15</v>
      </c>
      <c r="M24" s="33">
        <f aca="true" t="shared" si="1" ref="M24:M34">L24*114.3*1.202*1.15</f>
        <v>1287.6746535</v>
      </c>
    </row>
    <row r="25" spans="1:13" ht="12.75">
      <c r="A25" t="s">
        <v>115</v>
      </c>
      <c r="J25" s="20">
        <v>2</v>
      </c>
      <c r="K25" s="20" t="s">
        <v>137</v>
      </c>
      <c r="L25" s="25">
        <v>12.08</v>
      </c>
      <c r="M25" s="33">
        <f t="shared" si="1"/>
        <v>1908.6024311999997</v>
      </c>
    </row>
    <row r="26" spans="1:13" ht="12.75">
      <c r="A26" t="s">
        <v>116</v>
      </c>
      <c r="J26" s="20">
        <v>3</v>
      </c>
      <c r="K26" s="20" t="s">
        <v>142</v>
      </c>
      <c r="L26" s="25">
        <f>0.03*7.1</f>
        <v>0.213</v>
      </c>
      <c r="M26" s="33">
        <f t="shared" si="1"/>
        <v>33.65333757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 t="s">
        <v>145</v>
      </c>
      <c r="L27" s="25">
        <f>0.4*19</f>
        <v>7.6000000000000005</v>
      </c>
      <c r="M27" s="33">
        <f t="shared" si="1"/>
        <v>1200.7763639999998</v>
      </c>
    </row>
    <row r="28" spans="1:13" ht="12.75">
      <c r="A28" t="s">
        <v>118</v>
      </c>
      <c r="B28" s="1"/>
      <c r="C28" s="1"/>
      <c r="D28" s="1"/>
      <c r="J28" s="20">
        <v>5</v>
      </c>
      <c r="K28" s="20" t="s">
        <v>146</v>
      </c>
      <c r="L28" s="25">
        <f>0.04*24.1</f>
        <v>0.9640000000000001</v>
      </c>
      <c r="M28" s="33">
        <f t="shared" si="1"/>
        <v>152.30900196</v>
      </c>
    </row>
    <row r="29" spans="1:13" ht="12.75">
      <c r="A29" t="s">
        <v>119</v>
      </c>
      <c r="B29" s="1"/>
      <c r="C29" s="8"/>
      <c r="D29" s="8"/>
      <c r="J29" s="20">
        <v>6</v>
      </c>
      <c r="K29" s="20" t="s">
        <v>151</v>
      </c>
      <c r="L29" s="25"/>
      <c r="M29" s="33">
        <v>52.94</v>
      </c>
    </row>
    <row r="30" spans="10:13" ht="12.75">
      <c r="J30" s="20">
        <v>7</v>
      </c>
      <c r="K30" s="20" t="s">
        <v>152</v>
      </c>
      <c r="L30" s="25"/>
      <c r="M30" s="33">
        <v>11.76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29.007</v>
      </c>
      <c r="M35" s="34">
        <f>SUM(M24:M34)</f>
        <v>4647.71578823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135</v>
      </c>
      <c r="L39" s="25" t="s">
        <v>136</v>
      </c>
      <c r="M39" s="25">
        <f>2*1100</f>
        <v>2200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135</v>
      </c>
      <c r="L40" s="25" t="s">
        <v>136</v>
      </c>
      <c r="M40" s="25">
        <f>2*1100</f>
        <v>2200</v>
      </c>
    </row>
    <row r="41" spans="1:13" ht="12.75">
      <c r="A41" t="s">
        <v>7</v>
      </c>
      <c r="F41" s="5">
        <v>25051.59</v>
      </c>
      <c r="J41" s="20">
        <v>3</v>
      </c>
      <c r="K41" s="20" t="s">
        <v>138</v>
      </c>
      <c r="L41" s="25" t="s">
        <v>139</v>
      </c>
      <c r="M41" s="25">
        <f>50*2.68</f>
        <v>134</v>
      </c>
    </row>
    <row r="42" spans="2:13" ht="12.75">
      <c r="B42" t="s">
        <v>8</v>
      </c>
      <c r="F42" s="9">
        <f>F41/F40</f>
        <v>0.8286527622817235</v>
      </c>
      <c r="J42" s="20">
        <v>4</v>
      </c>
      <c r="K42" s="20" t="s">
        <v>140</v>
      </c>
      <c r="L42" s="25" t="s">
        <v>141</v>
      </c>
      <c r="M42" s="25">
        <f>10*4.99</f>
        <v>49.900000000000006</v>
      </c>
    </row>
    <row r="43" spans="1:13" ht="12.75">
      <c r="A43" t="s">
        <v>74</v>
      </c>
      <c r="B43" s="13" t="s">
        <v>129</v>
      </c>
      <c r="F43" s="11">
        <f>1559.2+250+400</f>
        <v>2209.2</v>
      </c>
      <c r="J43" s="20">
        <v>5</v>
      </c>
      <c r="K43" s="20" t="s">
        <v>143</v>
      </c>
      <c r="L43" s="25" t="s">
        <v>144</v>
      </c>
      <c r="M43" s="25">
        <f>3*13.35</f>
        <v>40.05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27260.79</v>
      </c>
      <c r="J44" s="20">
        <v>6</v>
      </c>
      <c r="K44" s="20" t="s">
        <v>147</v>
      </c>
      <c r="L44" s="25" t="s">
        <v>148</v>
      </c>
      <c r="M44" s="25">
        <f>40*8</f>
        <v>320</v>
      </c>
    </row>
    <row r="45" spans="10:13" ht="12.75">
      <c r="J45" s="20">
        <v>7</v>
      </c>
      <c r="K45" s="20" t="s">
        <v>149</v>
      </c>
      <c r="L45" s="25" t="s">
        <v>150</v>
      </c>
      <c r="M45" s="25">
        <f>4*26.09</f>
        <v>104.36</v>
      </c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4191.006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5048.3099999999995</v>
      </c>
    </row>
    <row r="58" spans="1:6" ht="12.75">
      <c r="A58" t="s">
        <v>19</v>
      </c>
      <c r="C58">
        <v>166649</v>
      </c>
      <c r="D58">
        <v>228935.4</v>
      </c>
      <c r="E58">
        <v>2367.8</v>
      </c>
      <c r="F58" s="36">
        <f>C58/D58*E58</f>
        <v>1723.5932153786616</v>
      </c>
    </row>
    <row r="59" spans="1:6" ht="12.75">
      <c r="A59" t="s">
        <v>20</v>
      </c>
      <c r="F59" s="36">
        <f>M20</f>
        <v>1843.7550119999996</v>
      </c>
    </row>
    <row r="60" spans="1:6" ht="12.75">
      <c r="A60" t="s">
        <v>21</v>
      </c>
      <c r="F60" s="11">
        <f>M35</f>
        <v>4647.71578823</v>
      </c>
    </row>
    <row r="61" spans="1:6" ht="12.75">
      <c r="A61" t="s">
        <v>73</v>
      </c>
      <c r="F61" s="5">
        <v>721.2</v>
      </c>
    </row>
    <row r="62" spans="1:6" ht="12.75">
      <c r="A62" t="s">
        <v>22</v>
      </c>
      <c r="F62" s="5">
        <f>M57</f>
        <v>5048.3099999999995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0.5</v>
      </c>
      <c r="E65" t="s">
        <v>14</v>
      </c>
      <c r="F65" s="11">
        <f>B65*D65</f>
        <v>1183.9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15168.474015608661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0.18</v>
      </c>
      <c r="E70" s="7"/>
      <c r="F70" s="11">
        <f>B70*D70</f>
        <v>426.204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1.62</v>
      </c>
      <c r="F73" s="11">
        <f>B73*D73</f>
        <v>3835.8360000000007</v>
      </c>
    </row>
    <row r="74" spans="1:6" ht="12.75">
      <c r="A74" s="4" t="s">
        <v>29</v>
      </c>
      <c r="B74" s="1"/>
      <c r="F74" s="32">
        <f>F70+F73</f>
        <v>4262.040000000001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2.7</v>
      </c>
      <c r="E77" t="s">
        <v>14</v>
      </c>
      <c r="F77" s="11">
        <f>B77*D77</f>
        <v>6393.060000000001</v>
      </c>
    </row>
    <row r="78" spans="1:6" ht="12.75">
      <c r="A78" s="4" t="s">
        <v>31</v>
      </c>
      <c r="B78" s="1"/>
      <c r="F78" s="32">
        <f>SUM(F77)</f>
        <v>6393.060000000001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36786.23533560867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2133.6016494653027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38919.83698507397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133</v>
      </c>
    </row>
    <row r="84" spans="1:6" ht="12.75">
      <c r="A84" s="13"/>
      <c r="B84" s="40">
        <v>42644</v>
      </c>
      <c r="C84" s="41">
        <v>-10685</v>
      </c>
      <c r="D84" s="42">
        <f>F44</f>
        <v>27260.79</v>
      </c>
      <c r="E84" s="42">
        <f>F82</f>
        <v>38919.83698507397</v>
      </c>
      <c r="F84" s="44">
        <f>C84+D84-E84</f>
        <v>-22344.04698507397</v>
      </c>
    </row>
    <row r="86" spans="1:6" ht="13.5" thickBot="1">
      <c r="A86" t="s">
        <v>87</v>
      </c>
      <c r="C86" s="54">
        <v>42644</v>
      </c>
      <c r="D86" s="8" t="s">
        <v>88</v>
      </c>
      <c r="E86" s="54">
        <v>42674</v>
      </c>
      <c r="F86" t="s">
        <v>89</v>
      </c>
    </row>
    <row r="87" spans="1:7" ht="13.5" thickBot="1">
      <c r="A87" t="s">
        <v>90</v>
      </c>
      <c r="F87" s="56">
        <f>E84</f>
        <v>38919.83698507397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2017-01-20T09:26:17Z</dcterms:modified>
  <cp:category/>
  <cp:version/>
  <cp:contentType/>
  <cp:contentStatus/>
</cp:coreProperties>
</file>