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<sst xmlns="http://schemas.openxmlformats.org/spreadsheetml/2006/main" count="158" uniqueCount="135">
  <si>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</si>
  <si>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</si>
  <si>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</si>
  <si>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</si>
  <si>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</si>
  <si>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</si>
  <si>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</si>
  <si>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</si>
  <si>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</si>
  <si>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</si>
  <si>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</si>
  <si>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</si>
  <si>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</si>
  <si>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</si>
  <si>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</si>
  <si>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</si>
  <si>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</si>
  <si>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</si>
  <si>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</si>
  <si>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</si>
  <si>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</si>
  <si>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</si>
  <si>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</si>
  <si>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</si>
  <si>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</si>
  <si>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</si>
  <si>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</si>
  <si>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</si>
  <si>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</si>
  <si>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</si>
  <si>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</si>
  <si>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</si>
  <si>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</si>
  <si>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</si>
  <si>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</si>
  <si>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</si>
  <si>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</si>
  <si>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</si>
  <si>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</si>
  <si>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</si>
  <si>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</si>
  <si>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</si>
  <si>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</si>
  <si>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</si>
  <si>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</si>
  <si>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</si>
  <si>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</si>
  <si>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</si>
  <si>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</si>
  <si>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</si>
  <si>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</si>
  <si>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</si>
  <si>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</si>
  <si>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</si>
  <si>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</si>
  <si>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</si>
  <si>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</si>
  <si>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</si>
  <si>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</si>
  <si>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</si>
  <si>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</si>
  <si>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</si>
  <si>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</si>
  <si>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</si>
  <si>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</si>
  <si>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</si>
  <si>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</si>
  <si>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</si>
  <si>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</si>
  <si>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</si>
  <si>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</si>
  <si>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</si>
  <si>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</si>
  <si>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</si>
  <si>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</si>
  <si>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</si>
  <si>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</si>
  <si>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</si>
  <si>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</si>
  <si>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</si>
  <si>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</si>
  <si>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</si>
  <si>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</si>
  <si>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</si>
  <si>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</si>
  <si>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</si>
  <si>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</si>
  <si>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</si>
  <si>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</si>
  <si>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</si>
  <si>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</si>
  <si>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</si>
  <si>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</si>
  <si>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</si>
  <si>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</si>
  <si>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</si>
  <si>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</si>
  <si>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</si>
  <si>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</si>
  <si>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</si>
  <si>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</si>
  <si>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</si>
  <si>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</si>
  <si>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</si>
  <si>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</si>
  <si>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</si>
  <si>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</si>
  <si>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</si>
  <si>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</si>
  <si>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</si>
  <si>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</si>
  <si>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</si>
  <si>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</si>
  <si>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</si>
  <si>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</si>
  <si>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</si>
  <si>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</si>
  <si>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</si>
  <si>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</si>
  <si>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</si>
  <si>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</si>
  <si>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</si>
  <si>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</si>
  <si>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</si>
  <si>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</si>
  <si>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</si>
  <si>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</si>
  <si>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</si>
  <si>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</si>
  <si>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ост.на 01.05</t>
  </si>
  <si>
    <t>мая</t>
  </si>
  <si>
    <t xml:space="preserve">                               за   май  2016 г.</t>
  </si>
  <si>
    <t>смена ламп (13 шт) п-д1,5,т.п.</t>
  </si>
  <si>
    <t>лампа</t>
  </si>
  <si>
    <t>13шт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</si>
</sst>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90</v>
      </c>
      <c r="C7" s="1" t="s">
        <v>91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3.3</v>
      </c>
      <c r="M13" s="46">
        <f t="shared" si="0"/>
        <v>453.38237999999996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6.05</v>
      </c>
      <c r="M20" s="32">
        <f>SUM(M6:M19)</f>
        <v>831.20103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25">
        <f>0.13*7.1</f>
        <v>0.9229999999999999</v>
      </c>
      <c r="M24" s="31">
        <f aca="true" t="shared" si="1" ref="M24:M37">L24*114.3*1.202*1.15</f>
        <v>145.83112946999998</v>
      </c>
    </row>
    <row r="25" spans="1:13" ht="12.75">
      <c r="A25" t="s">
        <v>107</v>
      </c>
      <c r="J25" s="20">
        <v>2</v>
      </c>
      <c r="K25" s="20"/>
      <c r="L25" s="25"/>
      <c r="M25" s="31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1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28">
        <f>SUM(L24:L37)</f>
        <v>0.9229999999999999</v>
      </c>
      <c r="M38" s="32">
        <f>SUM(M24:M37)</f>
        <v>145.83112946999998</v>
      </c>
    </row>
    <row r="39" ht="12.75">
      <c r="K39" s="1" t="s">
        <v>62</v>
      </c>
    </row>
    <row r="40" spans="1:13" ht="12.75">
      <c r="A40" s="2" t="s">
        <v>6</v>
      </c>
      <c r="F40" s="11">
        <v>39737.7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34290.93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0.8629319261054365</v>
      </c>
      <c r="J42" s="20">
        <v>1</v>
      </c>
      <c r="K42" s="20" t="s">
        <v>133</v>
      </c>
      <c r="L42" s="25" t="s">
        <v>134</v>
      </c>
      <c r="M42" s="25">
        <f>13*13.45</f>
        <v>174.85</v>
      </c>
    </row>
    <row r="43" spans="1:13" ht="12.75">
      <c r="A43" t="s">
        <v>127</v>
      </c>
      <c r="F43" s="11">
        <f>250+400+348.62+250</f>
        <v>1248.62</v>
      </c>
      <c r="J43" s="20">
        <v>2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35539.55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8</v>
      </c>
      <c r="K49" s="20"/>
      <c r="L49" s="23"/>
      <c r="M49" s="23"/>
    </row>
    <row r="50" spans="1:13" ht="12.75">
      <c r="A50" s="6" t="s">
        <v>15</v>
      </c>
      <c r="F50" s="11">
        <v>2115.52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7897.139999999999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5560.101000000001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5560.101000000001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165964</v>
      </c>
      <c r="D58">
        <v>228935.4</v>
      </c>
      <c r="E58">
        <v>3141.3</v>
      </c>
      <c r="F58" s="36">
        <f>C58/D58*E58</f>
        <v>2277.248137247451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831.20103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f>M38</f>
        <v>145.83112946999998</v>
      </c>
      <c r="J60" s="20"/>
      <c r="K60" s="20"/>
      <c r="L60" s="34" t="s">
        <v>65</v>
      </c>
      <c r="M60" s="35">
        <f>SUM(M42:M59)</f>
        <v>174.85</v>
      </c>
    </row>
    <row r="61" spans="1:6" ht="12.75">
      <c r="A61" t="s">
        <v>73</v>
      </c>
      <c r="F61" s="5">
        <v>721.2</v>
      </c>
    </row>
    <row r="62" spans="1:6" ht="12.75">
      <c r="A62" t="s">
        <v>22</v>
      </c>
      <c r="F62" s="5">
        <f>M60</f>
        <v>174.85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0.4</v>
      </c>
      <c r="E65" t="s">
        <v>14</v>
      </c>
      <c r="F65" s="11">
        <f>B65*D65</f>
        <v>1256.5200000000002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5406.850296717452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0.21</v>
      </c>
      <c r="E70" t="s">
        <v>14</v>
      </c>
      <c r="F70" s="11">
        <f>B70*D70</f>
        <v>659.673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0.98</v>
      </c>
      <c r="E73" t="s">
        <v>14</v>
      </c>
      <c r="F73" s="11">
        <f>B73*D73</f>
        <v>3078.474</v>
      </c>
    </row>
    <row r="74" spans="1:6" ht="12.75">
      <c r="A74" s="4" t="s">
        <v>29</v>
      </c>
      <c r="F74" s="33">
        <f>F70+F73</f>
        <v>3738.147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2.01</v>
      </c>
      <c r="E77" t="s">
        <v>14</v>
      </c>
      <c r="F77" s="5">
        <f>B77*D77</f>
        <v>6314.013</v>
      </c>
    </row>
    <row r="78" spans="1:6" ht="12.75">
      <c r="A78" s="4" t="s">
        <v>32</v>
      </c>
      <c r="F78" s="33">
        <f>SUM(F77)</f>
        <v>6314.013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28916.25129671745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1677.142575209612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30593.393871927063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129</v>
      </c>
    </row>
    <row r="84" spans="1:6" ht="12.75">
      <c r="A84" s="13"/>
      <c r="B84" s="40">
        <v>42491</v>
      </c>
      <c r="C84" s="41">
        <v>76439</v>
      </c>
      <c r="D84" s="44">
        <f>F44</f>
        <v>35539.55</v>
      </c>
      <c r="E84" s="44">
        <f>F82</f>
        <v>30593.393871927063</v>
      </c>
      <c r="F84" s="45">
        <f>C84+D84-E84</f>
        <v>81385.15612807294</v>
      </c>
    </row>
    <row r="86" spans="1:6" ht="13.5" thickBot="1">
      <c r="A86" t="s">
        <v>112</v>
      </c>
      <c r="C86" s="54">
        <v>42491</v>
      </c>
      <c r="D86" s="8" t="s">
        <v>113</v>
      </c>
      <c r="E86" s="54">
        <v>42521</v>
      </c>
      <c r="F86" t="s">
        <v>114</v>
      </c>
    </row>
    <row r="87" spans="1:7" ht="13.5" thickBot="1">
      <c r="A87" t="s">
        <v>115</v>
      </c>
      <c r="F87" s="55">
        <f>E84</f>
        <v>30593.393871927063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2016-08-15T12:09:21Z</dcterms:modified>
  <cp:category/>
  <cp:version/>
  <cp:contentType/>
  <cp:contentStatus/>
</cp:coreProperties>
</file>