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<sst xmlns="http://schemas.openxmlformats.org/spreadsheetml/2006/main" count="173" uniqueCount="145">
  <si>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</si>
  <si>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</si>
  <si>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</si>
  <si>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</si>
  <si>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</si>
  <si>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</si>
  <si>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</si>
  <si>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</si>
  <si>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</si>
  <si>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</si>
  <si>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</si>
  <si>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</si>
  <si>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</si>
  <si>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</si>
  <si>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</si>
  <si>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</si>
  <si>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</si>
  <si>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</si>
  <si>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</si>
  <si>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</si>
  <si>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</si>
  <si>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</si>
  <si>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</si>
  <si>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</si>
  <si>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</si>
  <si>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</si>
  <si>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</si>
  <si>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</si>
  <si>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</si>
  <si>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</si>
  <si>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</si>
  <si>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</si>
  <si>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</si>
  <si>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</si>
  <si>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</si>
  <si>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</si>
  <si>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</si>
  <si>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</si>
  <si>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</si>
  <si>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</si>
  <si>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</si>
  <si>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</si>
  <si>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</si>
  <si>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</si>
  <si>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</si>
  <si>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</si>
  <si>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</si>
  <si>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</si>
  <si>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</si>
  <si>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</si>
  <si>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</si>
  <si>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</si>
  <si>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</si>
  <si>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</si>
  <si>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</si>
  <si>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</si>
  <si>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</si>
  <si>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</si>
  <si>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</si>
  <si>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</si>
  <si>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</si>
  <si>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</si>
  <si>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</si>
  <si>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</si>
  <si>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</si>
  <si>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</si>
  <si>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</si>
  <si>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</si>
  <si>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</si>
  <si>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</si>
  <si>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</si>
  <si>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</si>
  <si>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</si>
  <si>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</si>
  <si>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</si>
  <si>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</si>
  <si>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</si>
  <si>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</si>
  <si>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</si>
  <si>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</si>
  <si>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</si>
  <si>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</si>
  <si>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</si>
  <si>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</si>
  <si>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</si>
  <si>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</si>
  <si>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</si>
  <si>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</si>
  <si>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</si>
  <si>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</si>
  <si>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</si>
  <si>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</si>
  <si>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</si>
  <si>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</si>
  <si>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</si>
  <si>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</si>
  <si>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</si>
  <si>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</si>
  <si>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</si>
  <si>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</si>
  <si>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</si>
  <si>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</si>
  <si>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</si>
  <si>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</si>
  <si>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</si>
  <si>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</si>
  <si>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</si>
  <si>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</si>
  <si>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</si>
  <si>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</si>
  <si>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</si>
  <si>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</si>
  <si>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</si>
  <si>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</si>
  <si>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</si>
  <si>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</si>
  <si>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</si>
  <si>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</si>
  <si>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</si>
  <si>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</si>
  <si>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</si>
  <si>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</si>
  <si>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</si>
  <si>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</si>
  <si>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</si>
  <si>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</si>
  <si>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</si>
  <si>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</si>
  <si>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</si>
  <si>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</si>
  <si>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</si>
  <si>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</si>
  <si>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                    за    январь  2016 г.</t>
  </si>
  <si>
    <t>ост.на 01.02</t>
  </si>
  <si>
    <t>1.2 Аренда (интер-телеком)</t>
  </si>
  <si>
    <t>прочистка канализации п-д2</t>
  </si>
  <si>
    <t>смена вентиля д 50 (1шт) т.п.</t>
  </si>
  <si>
    <t>вентиль д 50</t>
  </si>
  <si>
    <t>1шт</t>
  </si>
  <si>
    <t>сгон д 50</t>
  </si>
  <si>
    <t>к/гайка 50</t>
  </si>
  <si>
    <t>муфта 50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</si>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</sst>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87</v>
      </c>
      <c r="D1" s="8">
        <v>1</v>
      </c>
      <c r="K1" t="s">
        <v>68</v>
      </c>
    </row>
    <row r="2" spans="1:11" ht="12.75">
      <c r="A2" t="s">
        <v>88</v>
      </c>
      <c r="K2" t="s">
        <v>132</v>
      </c>
    </row>
    <row r="3" spans="1:13" ht="12.75">
      <c r="A3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90</v>
      </c>
      <c r="G4" s="8" t="s">
        <v>91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92</v>
      </c>
      <c r="J5" s="15"/>
      <c r="K5" s="15"/>
      <c r="L5" s="21" t="s">
        <v>42</v>
      </c>
      <c r="M5" s="21"/>
    </row>
    <row r="6" spans="2:13" ht="12.75">
      <c r="B6" t="s">
        <v>93</v>
      </c>
      <c r="C6" s="1" t="s">
        <v>94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45</v>
      </c>
      <c r="L7" s="14"/>
      <c r="M7" s="33">
        <f aca="true" t="shared" si="0" ref="M7:M19">L7*114.3*1.202</f>
        <v>0</v>
      </c>
    </row>
    <row r="8" spans="1:13" ht="12.75">
      <c r="A8" t="s">
        <v>95</v>
      </c>
      <c r="J8" s="15"/>
      <c r="K8" s="15" t="s">
        <v>46</v>
      </c>
      <c r="L8" s="21"/>
      <c r="M8" s="33">
        <f t="shared" si="0"/>
        <v>0</v>
      </c>
    </row>
    <row r="9" spans="5:13" ht="12.75">
      <c r="E9" t="s">
        <v>96</v>
      </c>
      <c r="J9" s="16"/>
      <c r="K9" s="16" t="s">
        <v>47</v>
      </c>
      <c r="L9" s="23"/>
      <c r="M9" s="33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33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5.62</v>
      </c>
      <c r="M11" s="33">
        <f t="shared" si="0"/>
        <v>772.123932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33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2.8</v>
      </c>
      <c r="M13" s="33">
        <f t="shared" si="0"/>
        <v>384.68807999999996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33">
        <f t="shared" si="0"/>
        <v>0</v>
      </c>
    </row>
    <row r="15" spans="5:13" ht="12.75">
      <c r="E15" t="s">
        <v>102</v>
      </c>
      <c r="J15" s="14">
        <v>6</v>
      </c>
      <c r="K15" s="17" t="s">
        <v>52</v>
      </c>
      <c r="L15" s="22"/>
      <c r="M15" s="33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>
        <v>0</v>
      </c>
      <c r="M16" s="33">
        <f t="shared" si="0"/>
        <v>0</v>
      </c>
    </row>
    <row r="17" spans="5:13" ht="12.75">
      <c r="E17" t="s">
        <v>104</v>
      </c>
      <c r="J17" s="15" t="s">
        <v>55</v>
      </c>
      <c r="K17" s="26" t="s">
        <v>84</v>
      </c>
      <c r="L17" s="21"/>
      <c r="M17" s="33">
        <f t="shared" si="0"/>
        <v>0</v>
      </c>
    </row>
    <row r="18" spans="1:13" ht="12.75">
      <c r="A18" t="s">
        <v>105</v>
      </c>
      <c r="J18" s="15" t="s">
        <v>57</v>
      </c>
      <c r="K18" s="26" t="s">
        <v>56</v>
      </c>
      <c r="L18" s="21">
        <v>1.08</v>
      </c>
      <c r="M18" s="33">
        <f t="shared" si="0"/>
        <v>148.379688</v>
      </c>
    </row>
    <row r="19" spans="1:13" ht="12.75">
      <c r="A19" t="s">
        <v>106</v>
      </c>
      <c r="J19" s="16" t="s">
        <v>83</v>
      </c>
      <c r="K19" s="18" t="s">
        <v>58</v>
      </c>
      <c r="L19" s="23">
        <v>0.5</v>
      </c>
      <c r="M19" s="33">
        <f t="shared" si="0"/>
        <v>68.6943</v>
      </c>
    </row>
    <row r="20" spans="1:13" ht="12.75">
      <c r="A20" t="s">
        <v>107</v>
      </c>
      <c r="J20" s="20"/>
      <c r="K20" s="27" t="s">
        <v>59</v>
      </c>
      <c r="L20" s="28">
        <f>SUM(L6:L19)</f>
        <v>10</v>
      </c>
      <c r="M20" s="34">
        <f>SUM(M6:M19)</f>
        <v>1373.886</v>
      </c>
    </row>
    <row r="21" spans="1:11" ht="12.75">
      <c r="A21" t="s">
        <v>108</v>
      </c>
      <c r="K21" s="1" t="s">
        <v>60</v>
      </c>
    </row>
    <row r="22" spans="1:13" ht="12.75">
      <c r="A22" t="s">
        <v>109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110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111</v>
      </c>
      <c r="J24" s="20">
        <v>1</v>
      </c>
      <c r="K24" s="20" t="s">
        <v>135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112</v>
      </c>
      <c r="J25" s="20">
        <v>2</v>
      </c>
      <c r="K25" s="20" t="s">
        <v>136</v>
      </c>
      <c r="L25" s="25">
        <v>1.75</v>
      </c>
      <c r="M25" s="33">
        <f t="shared" si="1"/>
        <v>240.43005</v>
      </c>
    </row>
    <row r="26" spans="1:13" ht="12.75">
      <c r="A26" t="s">
        <v>113</v>
      </c>
      <c r="J26" s="20">
        <v>3</v>
      </c>
      <c r="K26" s="20" t="s">
        <v>142</v>
      </c>
      <c r="L26" s="25">
        <v>0.21</v>
      </c>
      <c r="M26" s="33">
        <f t="shared" si="1"/>
        <v>28.851606</v>
      </c>
    </row>
    <row r="27" spans="1:13" ht="12.75">
      <c r="A27" s="54" t="s">
        <v>114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342</v>
      </c>
      <c r="F36" t="s">
        <v>67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5</v>
      </c>
      <c r="E37">
        <v>587.2</v>
      </c>
      <c r="F37" t="s">
        <v>67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6</v>
      </c>
      <c r="E38">
        <v>142.4</v>
      </c>
      <c r="F38" t="s">
        <v>67</v>
      </c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59</v>
      </c>
      <c r="L39" s="28">
        <f>SUM(L24:L38)</f>
        <v>6.79</v>
      </c>
      <c r="M39" s="34">
        <f>SUM(M24:M38)</f>
        <v>932.8685939999998</v>
      </c>
    </row>
    <row r="40" spans="2:11" ht="12.75">
      <c r="B40" s="1" t="s">
        <v>7</v>
      </c>
      <c r="C40" s="1"/>
      <c r="K40" s="1" t="s">
        <v>63</v>
      </c>
    </row>
    <row r="41" spans="10:13" ht="12.75">
      <c r="J41" s="22" t="s">
        <v>37</v>
      </c>
      <c r="K41" s="22"/>
      <c r="L41" s="22" t="s">
        <v>64</v>
      </c>
      <c r="M41" s="22" t="s">
        <v>43</v>
      </c>
    </row>
    <row r="42" spans="1:13" ht="12.75">
      <c r="A42" s="2" t="s">
        <v>8</v>
      </c>
      <c r="F42" s="11">
        <v>25568.12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t="s">
        <v>9</v>
      </c>
      <c r="F43" s="5">
        <v>23548.14</v>
      </c>
      <c r="J43" s="20">
        <v>1</v>
      </c>
      <c r="K43" s="20" t="s">
        <v>137</v>
      </c>
      <c r="L43" s="25" t="s">
        <v>138</v>
      </c>
      <c r="M43" s="25">
        <v>1289</v>
      </c>
    </row>
    <row r="44" spans="2:13" ht="12.75">
      <c r="B44" t="s">
        <v>10</v>
      </c>
      <c r="F44" s="9">
        <f>F43/F42</f>
        <v>0.9209961467640171</v>
      </c>
      <c r="J44" s="20">
        <v>2</v>
      </c>
      <c r="K44" s="20" t="s">
        <v>139</v>
      </c>
      <c r="L44" s="25" t="s">
        <v>138</v>
      </c>
      <c r="M44" s="25">
        <v>120</v>
      </c>
    </row>
    <row r="45" spans="1:13" ht="12.75">
      <c r="A45" t="s">
        <v>134</v>
      </c>
      <c r="F45" s="5">
        <f>400</f>
        <v>400</v>
      </c>
      <c r="J45" s="20">
        <v>3</v>
      </c>
      <c r="K45" s="20" t="s">
        <v>140</v>
      </c>
      <c r="L45" s="25" t="s">
        <v>138</v>
      </c>
      <c r="M45" s="25">
        <v>10</v>
      </c>
    </row>
    <row r="46" spans="1:13" ht="12.75">
      <c r="A46" s="3" t="s">
        <v>11</v>
      </c>
      <c r="B46" s="3"/>
      <c r="C46" s="3"/>
      <c r="D46" s="3"/>
      <c r="E46" s="1"/>
      <c r="F46" s="8">
        <f>F43+F45</f>
        <v>23948.14</v>
      </c>
      <c r="J46" s="20">
        <v>4</v>
      </c>
      <c r="K46" s="20" t="s">
        <v>141</v>
      </c>
      <c r="L46" s="25" t="s">
        <v>138</v>
      </c>
      <c r="M46" s="25">
        <v>66</v>
      </c>
    </row>
    <row r="47" spans="10:13" ht="12.75">
      <c r="J47" s="20">
        <v>5</v>
      </c>
      <c r="K47" s="20" t="s">
        <v>143</v>
      </c>
      <c r="L47" s="25" t="s">
        <v>144</v>
      </c>
      <c r="M47" s="25">
        <f>3*17.3</f>
        <v>51.900000000000006</v>
      </c>
    </row>
    <row r="48" spans="2:13" ht="12.75">
      <c r="B48" s="1" t="s">
        <v>12</v>
      </c>
      <c r="C48" s="1"/>
      <c r="J48" s="20">
        <v>6</v>
      </c>
      <c r="K48" s="20"/>
      <c r="L48" s="25"/>
      <c r="M48" s="25"/>
    </row>
    <row r="49" spans="10:13" ht="12.75">
      <c r="J49" s="20">
        <v>7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8</v>
      </c>
      <c r="K50" s="20"/>
      <c r="L50" s="25"/>
      <c r="M50" s="25"/>
    </row>
    <row r="51" spans="1:13" ht="12.75">
      <c r="A51" t="s">
        <v>14</v>
      </c>
      <c r="F51" s="11">
        <v>5203.46</v>
      </c>
      <c r="J51" s="20">
        <v>9</v>
      </c>
      <c r="K51" s="20"/>
      <c r="L51" s="25"/>
      <c r="M51" s="25"/>
    </row>
    <row r="52" spans="1:13" ht="12.75">
      <c r="A52" s="6" t="s">
        <v>17</v>
      </c>
      <c r="F52" s="5">
        <v>978.42</v>
      </c>
      <c r="J52" s="20">
        <v>10</v>
      </c>
      <c r="K52" s="20"/>
      <c r="L52" s="25"/>
      <c r="M52" s="25"/>
    </row>
    <row r="53" spans="1:13" ht="12.75">
      <c r="A53" s="6" t="s">
        <v>85</v>
      </c>
      <c r="E53" s="5">
        <v>0</v>
      </c>
      <c r="F53" s="5">
        <f>E53*E33</f>
        <v>0</v>
      </c>
      <c r="J53" s="20">
        <v>11</v>
      </c>
      <c r="K53" s="20"/>
      <c r="L53" s="25"/>
      <c r="M53" s="25"/>
    </row>
    <row r="54" spans="1:13" ht="12.75">
      <c r="A54" s="4" t="s">
        <v>35</v>
      </c>
      <c r="F54" s="32">
        <f>F51+F52+F53</f>
        <v>6181.88</v>
      </c>
      <c r="J54" s="20">
        <v>12</v>
      </c>
      <c r="K54" s="20"/>
      <c r="L54" s="25"/>
      <c r="M54" s="25"/>
    </row>
    <row r="55" spans="1:13" ht="12.75">
      <c r="A55" s="4" t="s">
        <v>18</v>
      </c>
      <c r="J55" s="20">
        <v>13</v>
      </c>
      <c r="K55" s="20"/>
      <c r="L55" s="25"/>
      <c r="M55" s="25"/>
    </row>
    <row r="56" spans="1:13" ht="12.75">
      <c r="A56" t="s">
        <v>76</v>
      </c>
      <c r="C56" s="13"/>
      <c r="D56" s="46">
        <v>1.85</v>
      </c>
      <c r="E56" s="13" t="s">
        <v>16</v>
      </c>
      <c r="F56" s="11">
        <f>E33*D56</f>
        <v>3706.4750000000004</v>
      </c>
      <c r="J56" s="20">
        <v>14</v>
      </c>
      <c r="K56" s="20"/>
      <c r="L56" s="25"/>
      <c r="M56" s="25"/>
    </row>
    <row r="57" spans="1:13" ht="12.75">
      <c r="A57" t="s">
        <v>81</v>
      </c>
      <c r="B57">
        <v>702.3</v>
      </c>
      <c r="C57" t="s">
        <v>15</v>
      </c>
      <c r="D57" s="5">
        <v>0</v>
      </c>
      <c r="E57" t="s">
        <v>16</v>
      </c>
      <c r="F57" s="5">
        <f>B57*D57</f>
        <v>0</v>
      </c>
      <c r="J57" s="20"/>
      <c r="K57" s="20"/>
      <c r="L57" s="31" t="s">
        <v>66</v>
      </c>
      <c r="M57" s="34">
        <f>SUM(M43:M56)</f>
        <v>1536.9</v>
      </c>
    </row>
    <row r="58" spans="1:6" ht="12.75">
      <c r="A58" s="4" t="s">
        <v>19</v>
      </c>
      <c r="B58" s="10"/>
      <c r="C58" s="10"/>
      <c r="F58" s="32">
        <f>SUM(F56:F57)</f>
        <v>3706.4750000000004</v>
      </c>
    </row>
    <row r="59" spans="1:2" ht="12.75">
      <c r="A59" s="4" t="s">
        <v>20</v>
      </c>
      <c r="B59" s="4"/>
    </row>
    <row r="60" spans="1:6" ht="12.75">
      <c r="A60" t="s">
        <v>21</v>
      </c>
      <c r="C60" s="53">
        <v>164592</v>
      </c>
      <c r="D60">
        <v>219171.6</v>
      </c>
      <c r="E60">
        <v>2003.5</v>
      </c>
      <c r="F60" s="35">
        <f>C60/D60*E60</f>
        <v>1504.5748263004878</v>
      </c>
    </row>
    <row r="61" spans="1:6" ht="12.75">
      <c r="A61" t="s">
        <v>22</v>
      </c>
      <c r="F61" s="35">
        <f>M20</f>
        <v>1373.886</v>
      </c>
    </row>
    <row r="62" spans="1:6" ht="12.75">
      <c r="A62" t="s">
        <v>23</v>
      </c>
      <c r="F62" s="11">
        <f>M39</f>
        <v>932.8685939999998</v>
      </c>
    </row>
    <row r="63" spans="1:6" ht="12.75">
      <c r="A63" t="s">
        <v>73</v>
      </c>
      <c r="F63" s="5">
        <v>721.2</v>
      </c>
    </row>
    <row r="64" spans="1:6" ht="12.75">
      <c r="A64" t="s">
        <v>24</v>
      </c>
      <c r="F64" s="11">
        <f>M57</f>
        <v>1536.9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2003.5</v>
      </c>
      <c r="C67" t="s">
        <v>15</v>
      </c>
      <c r="D67" s="11">
        <v>0.3</v>
      </c>
      <c r="E67" t="s">
        <v>16</v>
      </c>
      <c r="F67" s="11">
        <f>B67*D67</f>
        <v>601.05</v>
      </c>
    </row>
    <row r="68" spans="1:6" ht="12.75">
      <c r="A68" s="47" t="s">
        <v>77</v>
      </c>
      <c r="B68" s="47"/>
      <c r="C68" s="47"/>
      <c r="D68" s="51"/>
      <c r="E68" s="47"/>
      <c r="F68" s="51">
        <v>0</v>
      </c>
    </row>
    <row r="69" spans="1:6" ht="12.75">
      <c r="A69" s="47" t="s">
        <v>86</v>
      </c>
      <c r="B69" s="47"/>
      <c r="C69" s="47"/>
      <c r="D69" s="51">
        <v>0</v>
      </c>
      <c r="E69" s="47"/>
      <c r="F69" s="51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6670.479420300487</v>
      </c>
    </row>
    <row r="71" ht="12.75">
      <c r="A71" s="4" t="s">
        <v>28</v>
      </c>
    </row>
    <row r="72" spans="1:6" ht="12.75">
      <c r="A72" t="s">
        <v>29</v>
      </c>
      <c r="B72">
        <v>2003.5</v>
      </c>
      <c r="C72" t="s">
        <v>67</v>
      </c>
      <c r="D72" s="5">
        <v>0.22</v>
      </c>
      <c r="E72" t="s">
        <v>16</v>
      </c>
      <c r="F72" s="11">
        <f>B72*D72</f>
        <v>440.77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2003.5</v>
      </c>
      <c r="C75" t="s">
        <v>15</v>
      </c>
      <c r="D75" s="11">
        <v>0.97</v>
      </c>
      <c r="E75" t="s">
        <v>16</v>
      </c>
      <c r="F75" s="11">
        <f>B75*D75</f>
        <v>1943.395</v>
      </c>
    </row>
    <row r="76" spans="1:6" ht="12.75">
      <c r="A76" s="4" t="s">
        <v>31</v>
      </c>
      <c r="F76" s="32">
        <f>F72+F75</f>
        <v>2384.165</v>
      </c>
    </row>
    <row r="77" ht="12.75">
      <c r="A77" s="4" t="s">
        <v>32</v>
      </c>
    </row>
    <row r="78" spans="1:6" ht="12.75">
      <c r="A78" s="7" t="s">
        <v>75</v>
      </c>
      <c r="B78" s="7"/>
      <c r="C78" s="7"/>
      <c r="D78" s="7"/>
      <c r="E78" s="7"/>
      <c r="F78" s="7"/>
    </row>
    <row r="79" spans="2:6" ht="12.75">
      <c r="B79">
        <v>2003.5</v>
      </c>
      <c r="C79" t="s">
        <v>15</v>
      </c>
      <c r="D79" s="11">
        <v>1.99</v>
      </c>
      <c r="E79" t="s">
        <v>16</v>
      </c>
      <c r="F79" s="11">
        <f>B79*D79</f>
        <v>3986.965</v>
      </c>
    </row>
    <row r="80" spans="1:6" ht="12.75">
      <c r="A80" s="4" t="s">
        <v>33</v>
      </c>
      <c r="F80" s="8">
        <f>SUM(F79)</f>
        <v>3986.965</v>
      </c>
    </row>
    <row r="81" spans="1:9" ht="12.75">
      <c r="A81" s="48" t="s">
        <v>80</v>
      </c>
      <c r="B81" s="47"/>
      <c r="C81" s="47"/>
      <c r="D81" s="49">
        <v>0</v>
      </c>
      <c r="E81" s="47"/>
      <c r="F81" s="50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22929.964420300486</v>
      </c>
    </row>
    <row r="83" spans="1:6" ht="12.75">
      <c r="A83" s="1" t="s">
        <v>78</v>
      </c>
      <c r="B83" s="36"/>
      <c r="C83" s="36">
        <v>0.058</v>
      </c>
      <c r="D83" s="1"/>
      <c r="E83" s="1"/>
      <c r="F83" s="32">
        <f>F82*5.8%</f>
        <v>1329.937936377428</v>
      </c>
    </row>
    <row r="84" spans="1:6" ht="15">
      <c r="A84" s="12" t="s">
        <v>36</v>
      </c>
      <c r="B84" s="12"/>
      <c r="C84" s="45"/>
      <c r="D84" s="12"/>
      <c r="E84" s="12"/>
      <c r="F84" s="42">
        <f>F82+F83</f>
        <v>24259.902356677914</v>
      </c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41" t="s">
        <v>133</v>
      </c>
    </row>
    <row r="86" spans="1:6" ht="12.75">
      <c r="A86" s="13"/>
      <c r="B86" s="39">
        <v>42370</v>
      </c>
      <c r="C86" s="40">
        <v>164708</v>
      </c>
      <c r="D86" s="43">
        <f>F46</f>
        <v>23948.14</v>
      </c>
      <c r="E86" s="43">
        <f>F84</f>
        <v>24259.902356677914</v>
      </c>
      <c r="F86" s="44">
        <f>C86+D86-E86</f>
        <v>164396.2376433221</v>
      </c>
    </row>
    <row r="88" spans="1:6" ht="13.5" thickBot="1">
      <c r="A88" t="s">
        <v>117</v>
      </c>
      <c r="C88" s="55">
        <v>42370</v>
      </c>
      <c r="D88" s="8" t="s">
        <v>118</v>
      </c>
      <c r="E88" s="55">
        <v>42400</v>
      </c>
      <c r="F88" t="s">
        <v>119</v>
      </c>
    </row>
    <row r="89" spans="1:7" ht="13.5" thickBot="1">
      <c r="A89" t="s">
        <v>120</v>
      </c>
      <c r="F89" s="56">
        <f>E86</f>
        <v>24259.902356677914</v>
      </c>
      <c r="G89" t="s">
        <v>16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2016-04-15T06:39:53Z</dcterms:modified>
  <cp:category/>
  <cp:version/>
  <cp:contentType/>
  <cp:contentStatus/>
</cp:coreProperties>
</file>