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<sst xmlns="http://schemas.openxmlformats.org/spreadsheetml/2006/main" count="165" uniqueCount="141">
  <si>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</si>
  <si>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</si>
  <si>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</si>
  <si>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</si>
  <si>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</si>
  <si>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</si>
  <si>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</si>
  <si>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</si>
  <si>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</si>
  <si>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</si>
  <si>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</si>
  <si>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</si>
  <si>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</si>
  <si>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</si>
  <si>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</si>
  <si>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</si>
  <si>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</si>
  <si>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</si>
  <si>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</si>
  <si>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</si>
  <si>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</si>
  <si>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</si>
  <si>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</si>
  <si>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</si>
  <si>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</si>
  <si>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</si>
  <si>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</si>
  <si>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</si>
  <si>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</si>
  <si>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</si>
  <si>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</si>
  <si>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</si>
  <si>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</si>
  <si>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</si>
  <si>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</si>
  <si>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</si>
  <si>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</si>
  <si>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</si>
  <si>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</si>
  <si>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</si>
  <si>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</si>
  <si>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</si>
  <si>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</si>
  <si>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</si>
  <si>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</si>
  <si>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</si>
  <si>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</si>
  <si>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</si>
  <si>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</si>
  <si>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</si>
  <si>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</si>
  <si>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</si>
  <si>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</si>
  <si>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</si>
  <si>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</si>
  <si>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</si>
  <si>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</si>
  <si>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</si>
  <si>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</si>
  <si>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</si>
  <si>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</si>
  <si>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</si>
  <si>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</si>
  <si>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</si>
  <si>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</si>
  <si>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</si>
  <si>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</si>
  <si>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</si>
  <si>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</si>
  <si>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</si>
  <si>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</si>
  <si>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</si>
  <si>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</si>
  <si>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</si>
  <si>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</si>
  <si>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</si>
  <si>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</si>
  <si>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</si>
  <si>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</si>
  <si>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</si>
  <si>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</si>
  <si>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</si>
  <si>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</si>
  <si>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</si>
  <si>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</si>
  <si>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</si>
  <si>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</si>
  <si>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</si>
  <si>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</si>
  <si>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</si>
  <si>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</si>
  <si>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</si>
  <si>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</si>
  <si>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</si>
  <si>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</si>
  <si>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</si>
  <si>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</si>
  <si>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</si>
  <si>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</si>
  <si>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</si>
  <si>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</si>
  <si>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</si>
  <si>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</si>
  <si>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</si>
  <si>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</si>
  <si>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</si>
  <si>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</si>
  <si>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</si>
  <si>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</si>
  <si>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</si>
  <si>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</si>
  <si>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</si>
  <si>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18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</si>
  <si>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</si>
  <si>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</si>
  <si>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</si>
  <si>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</si>
  <si>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</si>
  <si>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</si>
  <si>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</si>
  <si>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</si>
  <si>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</si>
  <si>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</si>
  <si>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</si>
  <si>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</si>
  <si>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</si>
  <si>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</si>
  <si>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</si>
  <si>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(Спарк,ростелеком.комстар)</t>
  </si>
  <si>
    <t>директора: Падуна Э.В. Действующего на основании _Устава__________________</t>
  </si>
  <si>
    <t>мая</t>
  </si>
  <si>
    <t>ост.на 01.06</t>
  </si>
  <si>
    <t xml:space="preserve">                               за   май  2016 г.</t>
  </si>
  <si>
    <t xml:space="preserve">прочистка канализации </t>
  </si>
  <si>
    <t>Промывка, опрессовка системы отопления</t>
  </si>
  <si>
    <t>Демонтаж, монтаж эл.узла при смене сопла (1шт)</t>
  </si>
  <si>
    <t>установка хомута д 50 (1шт)</t>
  </si>
  <si>
    <t>хомут д 50</t>
  </si>
  <si>
    <t>1шт</t>
  </si>
  <si>
    <t>смена ламп (6шт) п-д1</t>
  </si>
  <si>
    <t>лампа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</si>
</sst>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2" fontId="0" fillId="0" borderId="16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="90" zoomScaleNormal="90" zoomScalePageLayoutView="0" workbookViewId="0" topLeftCell="A22">
      <selection activeCell="M44" sqref="M44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6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5</v>
      </c>
      <c r="K1" t="s">
        <v>67</v>
      </c>
    </row>
    <row r="2" spans="1:11" ht="12.75">
      <c r="A2" t="s">
        <v>86</v>
      </c>
      <c r="K2" t="s">
        <v>132</v>
      </c>
    </row>
    <row r="3" spans="1:13" ht="12.75">
      <c r="A3" t="s">
        <v>87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130</v>
      </c>
      <c r="G4" s="8" t="s">
        <v>88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89</v>
      </c>
      <c r="J5" s="15"/>
      <c r="K5" s="15"/>
      <c r="L5" s="21" t="s">
        <v>41</v>
      </c>
      <c r="M5" s="21"/>
    </row>
    <row r="6" spans="2:13" ht="12.75">
      <c r="B6" t="s">
        <v>90</v>
      </c>
      <c r="C6" s="1" t="s">
        <v>91</v>
      </c>
      <c r="D6" s="1"/>
      <c r="E6" s="1" t="s">
        <v>112</v>
      </c>
      <c r="J6" s="20">
        <v>1</v>
      </c>
      <c r="K6" s="20" t="s">
        <v>77</v>
      </c>
      <c r="L6" s="25">
        <v>0</v>
      </c>
      <c r="M6" s="35">
        <f>L6*114.3*1.202</f>
        <v>0</v>
      </c>
    </row>
    <row r="7" spans="10:13" ht="12.75">
      <c r="J7" s="14">
        <v>2</v>
      </c>
      <c r="K7" s="14" t="s">
        <v>44</v>
      </c>
      <c r="L7" s="14"/>
      <c r="M7" s="35">
        <f aca="true" t="shared" si="0" ref="M7:M19">L7*114.3*1.202</f>
        <v>0</v>
      </c>
    </row>
    <row r="8" spans="1:13" ht="12.75">
      <c r="A8" t="s">
        <v>92</v>
      </c>
      <c r="J8" s="15"/>
      <c r="K8" s="15" t="s">
        <v>45</v>
      </c>
      <c r="L8" s="21"/>
      <c r="M8" s="35">
        <f t="shared" si="0"/>
        <v>0</v>
      </c>
    </row>
    <row r="9" spans="5:13" ht="12.75">
      <c r="E9" t="s">
        <v>93</v>
      </c>
      <c r="J9" s="16"/>
      <c r="K9" s="16" t="s">
        <v>46</v>
      </c>
      <c r="L9" s="23"/>
      <c r="M9" s="35">
        <f t="shared" si="0"/>
        <v>0</v>
      </c>
    </row>
    <row r="10" spans="5:13" ht="12.75">
      <c r="E10" t="s">
        <v>94</v>
      </c>
      <c r="J10" s="15">
        <v>3</v>
      </c>
      <c r="K10" s="24" t="s">
        <v>47</v>
      </c>
      <c r="L10" s="21"/>
      <c r="M10" s="35">
        <f t="shared" si="0"/>
        <v>0</v>
      </c>
    </row>
    <row r="11" spans="5:13" ht="12.75">
      <c r="E11" t="s">
        <v>95</v>
      </c>
      <c r="J11" s="16"/>
      <c r="K11" s="18" t="s">
        <v>49</v>
      </c>
      <c r="L11" s="23">
        <v>0</v>
      </c>
      <c r="M11" s="35">
        <f t="shared" si="0"/>
        <v>0</v>
      </c>
    </row>
    <row r="12" spans="5:13" ht="12.75">
      <c r="E12" t="s">
        <v>96</v>
      </c>
      <c r="J12" s="14">
        <v>4</v>
      </c>
      <c r="K12" s="17" t="s">
        <v>48</v>
      </c>
      <c r="L12" s="22"/>
      <c r="M12" s="35">
        <f t="shared" si="0"/>
        <v>0</v>
      </c>
    </row>
    <row r="13" spans="1:13" ht="12.75">
      <c r="A13" t="s">
        <v>97</v>
      </c>
      <c r="J13" s="16"/>
      <c r="K13" s="18" t="s">
        <v>80</v>
      </c>
      <c r="L13" s="23">
        <v>3.72</v>
      </c>
      <c r="M13" s="35">
        <f t="shared" si="0"/>
        <v>511.085592</v>
      </c>
    </row>
    <row r="14" spans="1:13" ht="12.75">
      <c r="A14" t="s">
        <v>98</v>
      </c>
      <c r="J14" s="20">
        <v>5</v>
      </c>
      <c r="K14" s="19" t="s">
        <v>50</v>
      </c>
      <c r="L14" s="25">
        <v>0</v>
      </c>
      <c r="M14" s="35">
        <f t="shared" si="0"/>
        <v>0</v>
      </c>
    </row>
    <row r="15" spans="5:13" ht="12.75">
      <c r="E15" t="s">
        <v>99</v>
      </c>
      <c r="J15" s="14">
        <v>6</v>
      </c>
      <c r="K15" s="17" t="s">
        <v>51</v>
      </c>
      <c r="L15" s="22"/>
      <c r="M15" s="35">
        <f t="shared" si="0"/>
        <v>0</v>
      </c>
    </row>
    <row r="16" spans="5:13" ht="12.75">
      <c r="E16" t="s">
        <v>100</v>
      </c>
      <c r="J16" s="15" t="s">
        <v>52</v>
      </c>
      <c r="K16" s="26" t="s">
        <v>53</v>
      </c>
      <c r="L16" s="21">
        <v>0</v>
      </c>
      <c r="M16" s="35">
        <f t="shared" si="0"/>
        <v>0</v>
      </c>
    </row>
    <row r="17" spans="5:13" ht="12.75">
      <c r="E17" t="s">
        <v>101</v>
      </c>
      <c r="J17" s="15" t="s">
        <v>54</v>
      </c>
      <c r="K17" s="26" t="s">
        <v>82</v>
      </c>
      <c r="L17" s="21">
        <v>0</v>
      </c>
      <c r="M17" s="35">
        <f t="shared" si="0"/>
        <v>0</v>
      </c>
    </row>
    <row r="18" spans="1:13" ht="12.75">
      <c r="A18" t="s">
        <v>102</v>
      </c>
      <c r="J18" s="15" t="s">
        <v>56</v>
      </c>
      <c r="K18" s="26" t="s">
        <v>55</v>
      </c>
      <c r="L18" s="21">
        <v>2.25</v>
      </c>
      <c r="M18" s="35">
        <f t="shared" si="0"/>
        <v>309.12435</v>
      </c>
    </row>
    <row r="19" spans="1:13" ht="12.75">
      <c r="A19" t="s">
        <v>103</v>
      </c>
      <c r="J19" s="16" t="s">
        <v>81</v>
      </c>
      <c r="K19" s="18" t="s">
        <v>57</v>
      </c>
      <c r="L19" s="23">
        <v>0.5</v>
      </c>
      <c r="M19" s="35">
        <f t="shared" si="0"/>
        <v>68.6943</v>
      </c>
    </row>
    <row r="20" spans="1:13" ht="12.75">
      <c r="A20" t="s">
        <v>129</v>
      </c>
      <c r="J20" s="20"/>
      <c r="K20" s="27" t="s">
        <v>58</v>
      </c>
      <c r="L20" s="28">
        <f>SUM(L6:L19)</f>
        <v>6.470000000000001</v>
      </c>
      <c r="M20" s="34">
        <f>SUM(M6:M19)</f>
        <v>888.904242</v>
      </c>
    </row>
    <row r="21" spans="1:11" ht="12.75">
      <c r="A21" t="s">
        <v>104</v>
      </c>
      <c r="K21" s="1" t="s">
        <v>59</v>
      </c>
    </row>
    <row r="22" spans="1:13" ht="12.75">
      <c r="A22" t="s">
        <v>105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106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107</v>
      </c>
      <c r="J24" s="20">
        <v>1</v>
      </c>
      <c r="K24" s="20" t="s">
        <v>133</v>
      </c>
      <c r="L24" s="35">
        <v>4.83</v>
      </c>
      <c r="M24" s="33">
        <f>L24*114.3*1.202*1.15</f>
        <v>763.1249786999998</v>
      </c>
    </row>
    <row r="25" spans="1:13" ht="12.75">
      <c r="A25" t="s">
        <v>108</v>
      </c>
      <c r="J25" s="20">
        <v>2</v>
      </c>
      <c r="K25" s="20" t="s">
        <v>134</v>
      </c>
      <c r="L25" s="35">
        <v>85.11</v>
      </c>
      <c r="M25" s="33">
        <f>L25*114.3*1.202*1.15</f>
        <v>13447.115307899998</v>
      </c>
    </row>
    <row r="26" spans="1:13" ht="12.75">
      <c r="A26" t="s">
        <v>109</v>
      </c>
      <c r="J26" s="20">
        <v>3</v>
      </c>
      <c r="K26" s="20" t="s">
        <v>135</v>
      </c>
      <c r="L26" s="49">
        <v>3.12</v>
      </c>
      <c r="M26" s="33">
        <f aca="true" t="shared" si="1" ref="M26:M37">L26*114.3*1.202*1.15</f>
        <v>492.95029679999993</v>
      </c>
    </row>
    <row r="27" spans="1:13" ht="12.75">
      <c r="A27" s="55" t="s">
        <v>110</v>
      </c>
      <c r="B27" s="55"/>
      <c r="C27" s="55"/>
      <c r="D27" s="55"/>
      <c r="E27" s="55"/>
      <c r="F27" s="55"/>
      <c r="G27" s="55"/>
      <c r="J27" s="20">
        <v>4</v>
      </c>
      <c r="K27" s="48" t="s">
        <v>136</v>
      </c>
      <c r="L27" s="35">
        <v>0.5</v>
      </c>
      <c r="M27" s="33">
        <f t="shared" si="1"/>
        <v>78.99844499999999</v>
      </c>
    </row>
    <row r="28" spans="1:13" ht="12.75">
      <c r="A28" t="s">
        <v>111</v>
      </c>
      <c r="B28" s="1"/>
      <c r="C28" s="1"/>
      <c r="D28" s="1"/>
      <c r="J28" s="20">
        <v>5</v>
      </c>
      <c r="K28" s="20" t="s">
        <v>139</v>
      </c>
      <c r="L28" s="35">
        <f>0.06*7.1</f>
        <v>0.426</v>
      </c>
      <c r="M28" s="33">
        <f t="shared" si="1"/>
        <v>67.30667514</v>
      </c>
    </row>
    <row r="29" spans="10:13" ht="12.75">
      <c r="J29" s="20">
        <v>6</v>
      </c>
      <c r="K29" s="20"/>
      <c r="L29" s="35"/>
      <c r="M29" s="33">
        <f t="shared" si="1"/>
        <v>0</v>
      </c>
    </row>
    <row r="30" spans="2:13" ht="12.75">
      <c r="B30" t="s">
        <v>0</v>
      </c>
      <c r="J30" s="20">
        <v>7</v>
      </c>
      <c r="K30" s="20"/>
      <c r="L30" s="35"/>
      <c r="M30" s="33">
        <f t="shared" si="1"/>
        <v>0</v>
      </c>
    </row>
    <row r="31" spans="10:13" ht="12.75">
      <c r="J31" s="20">
        <v>8</v>
      </c>
      <c r="K31" s="20"/>
      <c r="L31" s="35"/>
      <c r="M31" s="33">
        <f t="shared" si="1"/>
        <v>0</v>
      </c>
    </row>
    <row r="32" spans="1:13" ht="12.75">
      <c r="A32" t="s">
        <v>1</v>
      </c>
      <c r="E32">
        <v>3465.6</v>
      </c>
      <c r="F32" t="s">
        <v>66</v>
      </c>
      <c r="J32" s="20">
        <v>9</v>
      </c>
      <c r="K32" s="48"/>
      <c r="L32" s="49"/>
      <c r="M32" s="33">
        <f t="shared" si="1"/>
        <v>0</v>
      </c>
    </row>
    <row r="33" spans="1:13" ht="12.75">
      <c r="A33" t="s">
        <v>2</v>
      </c>
      <c r="E33">
        <v>929</v>
      </c>
      <c r="F33" t="s">
        <v>66</v>
      </c>
      <c r="J33" s="20">
        <v>10</v>
      </c>
      <c r="K33" s="20"/>
      <c r="L33" s="35"/>
      <c r="M33" s="33">
        <f t="shared" si="1"/>
        <v>0</v>
      </c>
    </row>
    <row r="34" spans="1:13" ht="12.75">
      <c r="A34" t="s">
        <v>3</v>
      </c>
      <c r="J34" s="20">
        <v>11</v>
      </c>
      <c r="K34" s="20"/>
      <c r="L34" s="35"/>
      <c r="M34" s="33">
        <f t="shared" si="1"/>
        <v>0</v>
      </c>
    </row>
    <row r="35" spans="1:13" ht="12.75">
      <c r="A35" t="s">
        <v>4</v>
      </c>
      <c r="E35">
        <v>500</v>
      </c>
      <c r="F35" t="s">
        <v>66</v>
      </c>
      <c r="J35" s="20">
        <v>12</v>
      </c>
      <c r="K35" s="20"/>
      <c r="L35" s="35"/>
      <c r="M35" s="33">
        <f t="shared" si="1"/>
        <v>0</v>
      </c>
    </row>
    <row r="36" spans="10:13" ht="12.75">
      <c r="J36" s="20">
        <v>13</v>
      </c>
      <c r="K36" s="20"/>
      <c r="L36" s="35"/>
      <c r="M36" s="33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35"/>
      <c r="M37" s="33">
        <f t="shared" si="1"/>
        <v>0</v>
      </c>
    </row>
    <row r="38" spans="10:13" ht="12.75">
      <c r="J38" s="20"/>
      <c r="K38" s="30" t="s">
        <v>58</v>
      </c>
      <c r="L38" s="34">
        <f>SUM(L24:L37)</f>
        <v>93.986</v>
      </c>
      <c r="M38" s="34">
        <f>SUM(M24:M37)</f>
        <v>14849.495703539997</v>
      </c>
    </row>
    <row r="39" spans="1:11" ht="12.75">
      <c r="A39" s="2" t="s">
        <v>6</v>
      </c>
      <c r="F39" s="11">
        <v>44285.12</v>
      </c>
      <c r="K39" s="1" t="s">
        <v>62</v>
      </c>
    </row>
    <row r="40" spans="1:13" ht="12.75">
      <c r="A40" t="s">
        <v>7</v>
      </c>
      <c r="F40" s="5">
        <v>38479.92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0.8689130796077779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128</v>
      </c>
      <c r="F42" s="5">
        <f>250+400+250</f>
        <v>900</v>
      </c>
      <c r="J42" s="20">
        <v>1</v>
      </c>
      <c r="K42" s="20" t="s">
        <v>137</v>
      </c>
      <c r="L42" s="25" t="s">
        <v>138</v>
      </c>
      <c r="M42" s="25">
        <v>334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39379.92</v>
      </c>
      <c r="J43" s="20">
        <v>2</v>
      </c>
      <c r="K43" s="20" t="s">
        <v>140</v>
      </c>
      <c r="L43" s="25" t="s">
        <v>138</v>
      </c>
      <c r="M43" s="25">
        <v>13.45</v>
      </c>
    </row>
    <row r="44" spans="10:13" ht="12.75">
      <c r="J44" s="20">
        <v>3</v>
      </c>
      <c r="K44" s="20"/>
      <c r="L44" s="25"/>
      <c r="M44" s="25"/>
    </row>
    <row r="45" spans="2:13" ht="12.75">
      <c r="B45" s="1" t="s">
        <v>10</v>
      </c>
      <c r="C45" s="1"/>
      <c r="J45" s="20">
        <v>4</v>
      </c>
      <c r="K45" s="20"/>
      <c r="L45" s="25"/>
      <c r="M45" s="25"/>
    </row>
    <row r="46" spans="10:13" ht="12.75">
      <c r="J46" s="20">
        <v>5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/>
      <c r="L47" s="25"/>
      <c r="M47" s="25"/>
    </row>
    <row r="48" spans="1:13" ht="12.75">
      <c r="A48" t="s">
        <v>12</v>
      </c>
      <c r="F48" s="11">
        <v>4777.95</v>
      </c>
      <c r="J48" s="20">
        <v>7</v>
      </c>
      <c r="K48" s="20"/>
      <c r="L48" s="25"/>
      <c r="M48" s="25"/>
    </row>
    <row r="49" spans="1:13" ht="12.75">
      <c r="A49" s="6" t="s">
        <v>15</v>
      </c>
      <c r="F49" s="5">
        <v>3125.2</v>
      </c>
      <c r="J49" s="20">
        <v>8</v>
      </c>
      <c r="K49" s="20"/>
      <c r="L49" s="25"/>
      <c r="M49" s="25"/>
    </row>
    <row r="50" spans="1:13" ht="12.75">
      <c r="A50" s="6" t="s">
        <v>83</v>
      </c>
      <c r="E50" s="5">
        <v>0</v>
      </c>
      <c r="F50" s="11">
        <f>E50*E32</f>
        <v>0</v>
      </c>
      <c r="J50" s="20">
        <v>9</v>
      </c>
      <c r="K50" s="20"/>
      <c r="L50" s="25"/>
      <c r="M50" s="25"/>
    </row>
    <row r="51" spans="1:13" ht="12.75">
      <c r="A51" s="4" t="s">
        <v>34</v>
      </c>
      <c r="F51" s="32">
        <f>F48+F49+F50</f>
        <v>7903.15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D53" s="5">
        <v>1.77</v>
      </c>
      <c r="E53" t="s">
        <v>14</v>
      </c>
      <c r="F53" s="11">
        <f>E32*D53</f>
        <v>6134.112</v>
      </c>
      <c r="J53" s="20">
        <v>12</v>
      </c>
      <c r="K53" s="20"/>
      <c r="L53" s="25"/>
      <c r="M53" s="25"/>
    </row>
    <row r="54" spans="1:13" ht="12.75">
      <c r="A54" t="s">
        <v>79</v>
      </c>
      <c r="B54">
        <v>1287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2">
        <f>SUM(F53:F54)</f>
        <v>6134.112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53">
        <v>165964</v>
      </c>
      <c r="D57">
        <v>228935.4</v>
      </c>
      <c r="E57">
        <v>3465.6</v>
      </c>
      <c r="F57" s="36">
        <f>C57/D57*E57</f>
        <v>2512.345571720232</v>
      </c>
      <c r="J57" s="20">
        <v>16</v>
      </c>
      <c r="K57" s="20"/>
      <c r="L57" s="25"/>
      <c r="M57" s="25"/>
    </row>
    <row r="58" spans="1:13" ht="12.75">
      <c r="A58" t="s">
        <v>20</v>
      </c>
      <c r="F58" s="36">
        <f>M20</f>
        <v>888.904242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M38</f>
        <v>14849.495703539997</v>
      </c>
      <c r="J59" s="20">
        <v>18</v>
      </c>
      <c r="K59" s="20"/>
      <c r="L59" s="25"/>
      <c r="M59" s="25"/>
    </row>
    <row r="60" spans="1:13" ht="12.75">
      <c r="A60" t="s">
        <v>72</v>
      </c>
      <c r="F60" s="5">
        <v>0</v>
      </c>
      <c r="J60" s="20"/>
      <c r="K60" s="20"/>
      <c r="L60" s="31" t="s">
        <v>65</v>
      </c>
      <c r="M60" s="34">
        <f>SUM(M42:M59)</f>
        <v>347.45</v>
      </c>
    </row>
    <row r="61" spans="1:6" ht="12.75">
      <c r="A61" t="s">
        <v>22</v>
      </c>
      <c r="F61" s="11">
        <f>M60</f>
        <v>347.45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3465.6</v>
      </c>
      <c r="C64" t="s">
        <v>13</v>
      </c>
      <c r="D64" s="11">
        <v>0.4</v>
      </c>
      <c r="E64" t="s">
        <v>14</v>
      </c>
      <c r="F64" s="11">
        <f>B64*D64</f>
        <v>1386.24</v>
      </c>
    </row>
    <row r="65" spans="1:6" ht="12.75">
      <c r="A65" s="53" t="s">
        <v>75</v>
      </c>
      <c r="B65" s="53"/>
      <c r="C65" s="53"/>
      <c r="D65" s="54"/>
      <c r="E65" s="53"/>
      <c r="F65" s="54">
        <v>0</v>
      </c>
    </row>
    <row r="66" spans="1:6" ht="12.75">
      <c r="A66" s="53" t="s">
        <v>84</v>
      </c>
      <c r="B66" s="53"/>
      <c r="C66" s="53"/>
      <c r="D66" s="54">
        <v>0</v>
      </c>
      <c r="E66" s="53"/>
      <c r="F66" s="54">
        <f>D66*E32</f>
        <v>0</v>
      </c>
    </row>
    <row r="67" spans="1:6" ht="12.75">
      <c r="A67" s="4" t="s">
        <v>25</v>
      </c>
      <c r="B67" s="10"/>
      <c r="C67" s="10"/>
      <c r="F67" s="32">
        <f>SUM(F57:F66)</f>
        <v>19984.43551726023</v>
      </c>
    </row>
    <row r="68" ht="12.75">
      <c r="A68" s="4" t="s">
        <v>26</v>
      </c>
    </row>
    <row r="69" spans="1:6" ht="12.75">
      <c r="A69" t="s">
        <v>27</v>
      </c>
      <c r="B69">
        <v>3465.6</v>
      </c>
      <c r="C69" t="s">
        <v>66</v>
      </c>
      <c r="D69" s="5">
        <v>0.21</v>
      </c>
      <c r="E69" t="s">
        <v>14</v>
      </c>
      <c r="F69" s="11">
        <f>B69*D69</f>
        <v>727.776</v>
      </c>
    </row>
    <row r="70" ht="12.75">
      <c r="A70" t="s">
        <v>28</v>
      </c>
    </row>
    <row r="71" ht="12.75">
      <c r="A71" s="7" t="s">
        <v>73</v>
      </c>
    </row>
    <row r="72" spans="2:6" ht="12.75">
      <c r="B72">
        <v>3465.6</v>
      </c>
      <c r="C72" t="s">
        <v>13</v>
      </c>
      <c r="D72" s="11">
        <v>0.98</v>
      </c>
      <c r="E72" t="s">
        <v>14</v>
      </c>
      <c r="F72" s="11">
        <f>B72*D72</f>
        <v>3396.288</v>
      </c>
    </row>
    <row r="73" spans="1:6" ht="12.75">
      <c r="A73" s="4" t="s">
        <v>29</v>
      </c>
      <c r="F73" s="32">
        <f>F69+F72</f>
        <v>4124.064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3465.6</v>
      </c>
      <c r="C76" t="s">
        <v>13</v>
      </c>
      <c r="D76" s="11">
        <v>2.01</v>
      </c>
      <c r="E76" t="s">
        <v>14</v>
      </c>
      <c r="F76" s="11">
        <f>B76*D76</f>
        <v>6965.855999999999</v>
      </c>
    </row>
    <row r="77" spans="1:6" ht="12.75">
      <c r="A77" s="4" t="s">
        <v>32</v>
      </c>
      <c r="F77" s="32">
        <f>SUM(F76)</f>
        <v>6965.855999999999</v>
      </c>
    </row>
    <row r="78" spans="1:6" ht="12.75">
      <c r="A78" s="51" t="s">
        <v>78</v>
      </c>
      <c r="B78" s="47"/>
      <c r="C78" s="47"/>
      <c r="D78" s="50">
        <v>0</v>
      </c>
      <c r="E78" s="47"/>
      <c r="F78" s="52">
        <f>D78*E32</f>
        <v>0</v>
      </c>
    </row>
    <row r="79" spans="1:6" ht="12.75">
      <c r="A79" s="1" t="s">
        <v>33</v>
      </c>
      <c r="B79" s="1"/>
      <c r="F79" s="46">
        <f>F51+F55+F67+F73+F77+F78</f>
        <v>45111.61751726022</v>
      </c>
    </row>
    <row r="80" spans="1:6" ht="12.75">
      <c r="A80" s="1" t="s">
        <v>76</v>
      </c>
      <c r="B80" s="38"/>
      <c r="C80" s="38">
        <v>0.058</v>
      </c>
      <c r="D80" s="1"/>
      <c r="E80" s="1"/>
      <c r="F80" s="32">
        <f>F79*5.8%</f>
        <v>2616.473816001093</v>
      </c>
    </row>
    <row r="81" spans="1:9" ht="15">
      <c r="A81" s="12" t="s">
        <v>35</v>
      </c>
      <c r="B81" s="12"/>
      <c r="C81" s="12"/>
      <c r="D81" s="12"/>
      <c r="E81" s="12"/>
      <c r="F81" s="37">
        <f>F79+F80</f>
        <v>47728.09133326131</v>
      </c>
      <c r="I81" s="7"/>
    </row>
    <row r="82" spans="2:6" ht="12.75">
      <c r="B82" s="39" t="s">
        <v>68</v>
      </c>
      <c r="C82" s="40" t="s">
        <v>69</v>
      </c>
      <c r="D82" s="22" t="s">
        <v>70</v>
      </c>
      <c r="E82" s="22" t="s">
        <v>71</v>
      </c>
      <c r="F82" s="43" t="s">
        <v>131</v>
      </c>
    </row>
    <row r="83" spans="1:6" ht="12.75">
      <c r="A83" s="13"/>
      <c r="B83" s="41">
        <v>42491</v>
      </c>
      <c r="C83" s="42">
        <v>-64721</v>
      </c>
      <c r="D83" s="44">
        <f>F43</f>
        <v>39379.92</v>
      </c>
      <c r="E83" s="44">
        <f>F81</f>
        <v>47728.09133326131</v>
      </c>
      <c r="F83" s="45">
        <f>C83+D83-E83</f>
        <v>-73069.17133326131</v>
      </c>
    </row>
    <row r="85" spans="1:6" ht="13.5" thickBot="1">
      <c r="A85" t="s">
        <v>113</v>
      </c>
      <c r="C85" s="56">
        <v>42491</v>
      </c>
      <c r="D85" s="8" t="s">
        <v>114</v>
      </c>
      <c r="E85" s="56">
        <v>42521</v>
      </c>
      <c r="F85" t="s">
        <v>115</v>
      </c>
    </row>
    <row r="86" spans="1:7" ht="13.5" thickBot="1">
      <c r="A86" t="s">
        <v>116</v>
      </c>
      <c r="F86" s="57">
        <f>E83</f>
        <v>47728.09133326131</v>
      </c>
      <c r="G86" t="s">
        <v>14</v>
      </c>
    </row>
    <row r="87" ht="12.75">
      <c r="A87" t="s">
        <v>117</v>
      </c>
    </row>
    <row r="88" ht="12.75">
      <c r="A88" t="s">
        <v>118</v>
      </c>
    </row>
    <row r="89" ht="12.75">
      <c r="A89" t="s">
        <v>119</v>
      </c>
    </row>
    <row r="90" ht="12.75">
      <c r="A90" t="s">
        <v>120</v>
      </c>
    </row>
    <row r="91" ht="12.75">
      <c r="A91" t="s">
        <v>121</v>
      </c>
    </row>
    <row r="92" ht="12.75">
      <c r="A92" t="s">
        <v>122</v>
      </c>
    </row>
    <row r="93" ht="12.75">
      <c r="A93" t="s">
        <v>123</v>
      </c>
    </row>
    <row r="95" ht="12.75">
      <c r="B95" t="s">
        <v>124</v>
      </c>
    </row>
    <row r="97" ht="12.75">
      <c r="A97" t="s">
        <v>125</v>
      </c>
    </row>
    <row r="100" ht="12.75">
      <c r="A100" t="s">
        <v>126</v>
      </c>
    </row>
    <row r="102" ht="12.75">
      <c r="A102" t="s">
        <v>127</v>
      </c>
    </row>
    <row r="104" spans="7:8" ht="12.75">
      <c r="G104" s="7"/>
      <c r="H104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2014-02-26T08:31:57Z</cp:lastPrinted>
  <dcterms:created xsi:type="dcterms:W3CDTF">2008-08-18T07:30:19Z</dcterms:created>
  <dcterms:modified xsi:type="dcterms:W3CDTF">2016-08-10T13:02:57Z</dcterms:modified>
  <cp:category/>
  <cp:version/>
  <cp:contentType/>
  <cp:contentStatus/>
</cp:coreProperties>
</file>