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<sst xmlns="http://schemas.openxmlformats.org/spreadsheetml/2006/main" count="166" uniqueCount="147">
  <si>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</si>
  <si>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</si>
  <si>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</si>
  <si>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</si>
  <si>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</si>
  <si>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</si>
  <si>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</si>
  <si>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</si>
  <si>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</si>
  <si>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</si>
  <si>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</si>
  <si>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</si>
  <si>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</si>
  <si>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</si>
  <si>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</si>
  <si>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</si>
  <si>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</si>
  <si>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</si>
  <si>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</si>
  <si>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</si>
  <si>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</si>
  <si>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</si>
  <si>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</si>
  <si>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</si>
  <si>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</si>
  <si>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</si>
  <si>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</si>
  <si>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</si>
  <si>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</si>
  <si>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</si>
  <si>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</si>
  <si>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</si>
  <si>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</si>
  <si>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</si>
  <si>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</si>
  <si>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</si>
  <si>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</si>
  <si>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</si>
  <si>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</si>
  <si>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</si>
  <si>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</si>
  <si>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</si>
  <si>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</si>
  <si>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</si>
  <si>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</si>
  <si>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</si>
  <si>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</si>
  <si>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</si>
  <si>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</si>
  <si>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</si>
  <si>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</si>
  <si>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</si>
  <si>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</si>
  <si>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</si>
  <si>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</si>
  <si>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</si>
  <si>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</si>
  <si>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</si>
  <si>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</si>
  <si>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</si>
  <si>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</si>
  <si>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</si>
  <si>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</si>
  <si>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</si>
  <si>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</si>
  <si>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</si>
  <si>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</si>
  <si>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</si>
  <si>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</si>
  <si>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</si>
  <si>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</si>
  <si>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</si>
  <si>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</si>
  <si>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</si>
  <si>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</si>
  <si>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</si>
  <si>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</si>
  <si>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</si>
  <si>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</si>
  <si>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</si>
  <si>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</si>
  <si>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</si>
  <si>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</si>
  <si>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</si>
  <si>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</si>
  <si>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</si>
  <si>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</si>
  <si>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</si>
  <si>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</si>
  <si>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</si>
  <si>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</si>
  <si>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</si>
  <si>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</si>
  <si>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</si>
  <si>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</si>
  <si>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</si>
  <si>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</si>
  <si>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</si>
  <si>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</si>
  <si>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</si>
  <si>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</si>
  <si>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</si>
  <si>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</si>
  <si>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</si>
  <si>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</si>
  <si>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</si>
  <si>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</si>
  <si>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</si>
  <si>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</si>
  <si>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</si>
  <si>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</si>
  <si>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</si>
  <si>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</si>
  <si>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</si>
  <si>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</si>
  <si>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</si>
  <si>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</si>
  <si>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</si>
  <si>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</si>
  <si>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</si>
  <si>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</si>
  <si>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</si>
  <si>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</si>
  <si>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</si>
  <si>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</si>
  <si>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</si>
  <si>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</si>
  <si>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</si>
  <si>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</si>
  <si>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</si>
  <si>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</si>
  <si>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</si>
  <si>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</si>
  <si>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</si>
  <si>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</si>
  <si>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</si>
  <si>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</si>
  <si>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</si>
  <si>
    <t>демонтаж, монтаж  тройников, окраска эл.узла</t>
  </si>
  <si>
    <t>краска</t>
  </si>
  <si>
    <t>1кг</t>
  </si>
  <si>
    <t>смена вентиля д 15 (1шт) эл.уз.</t>
  </si>
  <si>
    <t>вентиль д 15</t>
  </si>
  <si>
    <t>1шт</t>
  </si>
  <si>
    <t>смена ламп (5шт) п-д5</t>
  </si>
  <si>
    <t>лампа</t>
  </si>
  <si>
    <t>5шт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</si>
</sst>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70">
      <selection activeCell="C85" sqref="C85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8</v>
      </c>
      <c r="K1" t="s">
        <v>65</v>
      </c>
    </row>
    <row r="2" spans="1:11" ht="12.75">
      <c r="A2" t="s">
        <v>90</v>
      </c>
      <c r="K2" t="s">
        <v>136</v>
      </c>
    </row>
    <row r="3" spans="1:13" ht="12.75">
      <c r="A3" t="s">
        <v>91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135</v>
      </c>
      <c r="G4" s="8" t="s">
        <v>92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93</v>
      </c>
      <c r="J5" s="15"/>
      <c r="K5" s="15"/>
      <c r="L5" s="21" t="s">
        <v>39</v>
      </c>
      <c r="M5" s="21"/>
    </row>
    <row r="6" spans="2:13" ht="12.75">
      <c r="B6" t="s">
        <v>94</v>
      </c>
      <c r="C6" s="1" t="s">
        <v>95</v>
      </c>
      <c r="D6" s="1"/>
      <c r="E6" s="1" t="s">
        <v>116</v>
      </c>
      <c r="J6" s="20">
        <v>1</v>
      </c>
      <c r="K6" s="20" t="s">
        <v>79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:13" ht="12.75">
      <c r="A8" t="s">
        <v>96</v>
      </c>
      <c r="J8" s="15"/>
      <c r="K8" s="15" t="s">
        <v>43</v>
      </c>
      <c r="L8" s="21"/>
      <c r="M8" s="45">
        <f t="shared" si="0"/>
        <v>0</v>
      </c>
    </row>
    <row r="9" spans="5:13" ht="12.75">
      <c r="E9" t="s">
        <v>97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98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99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100</v>
      </c>
      <c r="J12" s="14">
        <v>4</v>
      </c>
      <c r="K12" s="17" t="s">
        <v>46</v>
      </c>
      <c r="L12" s="22"/>
      <c r="M12" s="45">
        <f t="shared" si="0"/>
        <v>0</v>
      </c>
    </row>
    <row r="13" spans="1:13" ht="12.75">
      <c r="A13" t="s">
        <v>101</v>
      </c>
      <c r="J13" s="16"/>
      <c r="K13" s="18" t="s">
        <v>82</v>
      </c>
      <c r="L13" s="23">
        <v>3.76</v>
      </c>
      <c r="M13" s="45">
        <f t="shared" si="0"/>
        <v>516.5811359999999</v>
      </c>
    </row>
    <row r="14" spans="1:13" ht="12.75">
      <c r="A14" t="s">
        <v>102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5:13" ht="12.75">
      <c r="E15" t="s">
        <v>103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104</v>
      </c>
      <c r="J16" s="15" t="s">
        <v>50</v>
      </c>
      <c r="K16" s="26" t="s">
        <v>51</v>
      </c>
      <c r="L16" s="21">
        <v>1.89</v>
      </c>
      <c r="M16" s="45">
        <f t="shared" si="0"/>
        <v>259.664454</v>
      </c>
    </row>
    <row r="17" spans="5:13" ht="12.75">
      <c r="E17" t="s">
        <v>105</v>
      </c>
      <c r="J17" s="15" t="s">
        <v>52</v>
      </c>
      <c r="K17" s="26" t="s">
        <v>84</v>
      </c>
      <c r="L17" s="21">
        <v>0</v>
      </c>
      <c r="M17" s="45">
        <f t="shared" si="0"/>
        <v>0</v>
      </c>
    </row>
    <row r="18" spans="1:13" ht="12.75">
      <c r="A18" t="s">
        <v>106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107</v>
      </c>
      <c r="J19" s="16" t="s">
        <v>83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133</v>
      </c>
      <c r="J20" s="20"/>
      <c r="K20" s="27" t="s">
        <v>56</v>
      </c>
      <c r="L20" s="28">
        <f>SUM(L6:L19)</f>
        <v>8.399999999999999</v>
      </c>
      <c r="M20" s="34">
        <f>SUM(M6:M19)</f>
        <v>1154.0642399999997</v>
      </c>
    </row>
    <row r="21" spans="1:11" ht="12.75">
      <c r="A21" t="s">
        <v>108</v>
      </c>
      <c r="K21" s="1" t="s">
        <v>57</v>
      </c>
    </row>
    <row r="22" spans="1:13" ht="12.75">
      <c r="A22" t="s">
        <v>109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110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111</v>
      </c>
      <c r="J24" s="20">
        <v>1</v>
      </c>
      <c r="K24" s="20" t="s">
        <v>76</v>
      </c>
      <c r="L24" s="25"/>
      <c r="M24" s="33">
        <f>L24*114.3*1.202*1.15</f>
        <v>0</v>
      </c>
    </row>
    <row r="25" spans="1:13" ht="12.75">
      <c r="A25" t="s">
        <v>112</v>
      </c>
      <c r="J25" s="20">
        <v>2</v>
      </c>
      <c r="K25" s="20" t="s">
        <v>77</v>
      </c>
      <c r="L25" s="25"/>
      <c r="M25" s="33">
        <f aca="true" t="shared" si="1" ref="M25:M35">L25*114.3*1.202*1.15</f>
        <v>0</v>
      </c>
    </row>
    <row r="26" spans="1:13" ht="12.75">
      <c r="A26" t="s">
        <v>113</v>
      </c>
      <c r="J26" s="20">
        <v>3</v>
      </c>
      <c r="K26" s="20" t="s">
        <v>138</v>
      </c>
      <c r="L26" s="25">
        <v>6.58</v>
      </c>
      <c r="M26" s="33">
        <f t="shared" si="1"/>
        <v>1039.6195361999999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141</v>
      </c>
      <c r="L27" s="25">
        <v>0.81</v>
      </c>
      <c r="M27" s="33">
        <f t="shared" si="1"/>
        <v>127.97748089999997</v>
      </c>
    </row>
    <row r="28" spans="1:13" ht="12.75">
      <c r="A28" t="s">
        <v>115</v>
      </c>
      <c r="B28" s="1"/>
      <c r="C28" s="1"/>
      <c r="D28" s="1"/>
      <c r="J28" s="20">
        <v>5</v>
      </c>
      <c r="K28" s="20" t="s">
        <v>144</v>
      </c>
      <c r="L28" s="50">
        <v>0.35</v>
      </c>
      <c r="M28" s="33">
        <f t="shared" si="1"/>
        <v>55.29891149999999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56"/>
      <c r="L32" s="57"/>
      <c r="M32" s="3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30" t="s">
        <v>56</v>
      </c>
      <c r="L36" s="28">
        <f>SUM(L24:L35)</f>
        <v>7.74</v>
      </c>
      <c r="M36" s="34">
        <f>SUM(M24:M35)</f>
        <v>1222.8959286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44746.12</v>
      </c>
      <c r="J40" s="20">
        <v>1</v>
      </c>
      <c r="K40" s="20" t="s">
        <v>139</v>
      </c>
      <c r="L40" s="25" t="s">
        <v>140</v>
      </c>
      <c r="M40" s="25">
        <v>131.77</v>
      </c>
    </row>
    <row r="41" spans="1:13" ht="12.75">
      <c r="A41" t="s">
        <v>7</v>
      </c>
      <c r="F41" s="5">
        <v>46627.56</v>
      </c>
      <c r="J41" s="20">
        <v>2</v>
      </c>
      <c r="K41" s="20" t="s">
        <v>142</v>
      </c>
      <c r="L41" s="25" t="s">
        <v>143</v>
      </c>
      <c r="M41" s="25">
        <v>213.16</v>
      </c>
    </row>
    <row r="42" spans="2:13" ht="12.75">
      <c r="B42" t="s">
        <v>8</v>
      </c>
      <c r="F42" s="9">
        <f>F41/F40</f>
        <v>1.0420469975944282</v>
      </c>
      <c r="J42" s="20">
        <v>3</v>
      </c>
      <c r="K42" s="20" t="s">
        <v>145</v>
      </c>
      <c r="L42" s="25" t="s">
        <v>146</v>
      </c>
      <c r="M42" s="25">
        <f>5*12.2</f>
        <v>61</v>
      </c>
    </row>
    <row r="43" spans="1:13" ht="12.75">
      <c r="A43" t="s">
        <v>132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47527.56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(800+200)*1.202+(1600+440)*1.202</f>
        <v>3654.08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2">
        <f>F49+F50+F51</f>
        <v>8857.54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1.77</v>
      </c>
      <c r="E54">
        <v>0</v>
      </c>
      <c r="F54" s="11">
        <f>E33*D54</f>
        <v>6204.381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63</v>
      </c>
      <c r="M55" s="34">
        <f>SUM(M40:M54)</f>
        <v>405.93</v>
      </c>
    </row>
    <row r="56" spans="1:6" ht="12.75">
      <c r="A56" s="4" t="s">
        <v>17</v>
      </c>
      <c r="B56" s="4"/>
      <c r="C56" s="10"/>
      <c r="F56" s="32">
        <f>SUM(F54:F55)</f>
        <v>6204.381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167335</v>
      </c>
      <c r="D58">
        <v>228935.4</v>
      </c>
      <c r="E58">
        <v>3505.3</v>
      </c>
      <c r="F58" s="35">
        <f>C58/D58*E58</f>
        <v>2562.1174160920505</v>
      </c>
    </row>
    <row r="59" spans="1:6" ht="12.75">
      <c r="A59" t="s">
        <v>20</v>
      </c>
      <c r="F59" s="35">
        <f>M20</f>
        <v>1154.0642399999997</v>
      </c>
    </row>
    <row r="60" spans="1:6" ht="12.75">
      <c r="A60" t="s">
        <v>21</v>
      </c>
      <c r="F60" s="11">
        <f>M36</f>
        <v>1222.8959286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405.93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0.31</v>
      </c>
      <c r="E65" t="s">
        <v>14</v>
      </c>
      <c r="F65" s="11">
        <f>B65*D65</f>
        <v>1086.643</v>
      </c>
    </row>
    <row r="66" spans="1:6" ht="12.75">
      <c r="A66" s="51" t="s">
        <v>85</v>
      </c>
      <c r="B66" s="51" t="s">
        <v>86</v>
      </c>
      <c r="C66" s="51"/>
      <c r="D66" s="52"/>
      <c r="E66" s="51"/>
      <c r="F66" s="52">
        <v>0</v>
      </c>
    </row>
    <row r="67" spans="1:6" ht="12.75">
      <c r="A67" s="51" t="s">
        <v>88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70</v>
      </c>
      <c r="B68" s="4"/>
      <c r="C68" s="10"/>
      <c r="F68" s="32">
        <f>SUM(F58:F67)</f>
        <v>6431.65058469205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0.18</v>
      </c>
      <c r="E70" t="s">
        <v>14</v>
      </c>
      <c r="F70" s="11">
        <f>B70*D70</f>
        <v>630.9540000000001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</v>
      </c>
      <c r="F73" s="11">
        <f>B73*D73</f>
        <v>3505.3</v>
      </c>
    </row>
    <row r="74" spans="1:6" ht="12.75">
      <c r="A74" s="4" t="s">
        <v>28</v>
      </c>
      <c r="F74" s="32">
        <f>F70+F73</f>
        <v>4136.254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1.76</v>
      </c>
      <c r="F77" s="11">
        <f>B77*D77</f>
        <v>6169.328</v>
      </c>
    </row>
    <row r="78" spans="1:6" ht="12.75">
      <c r="A78" s="4" t="s">
        <v>30</v>
      </c>
      <c r="F78" s="32">
        <f>SUM(F77)</f>
        <v>6169.328</v>
      </c>
    </row>
    <row r="79" spans="1:6" ht="12.75">
      <c r="A79" s="46" t="s">
        <v>80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31799.153584692052</v>
      </c>
    </row>
    <row r="81" spans="1:9" ht="12.75">
      <c r="A81" s="1" t="s">
        <v>78</v>
      </c>
      <c r="B81" s="37"/>
      <c r="C81" s="37">
        <v>0.058</v>
      </c>
      <c r="D81" s="1"/>
      <c r="E81" s="1"/>
      <c r="F81" s="32">
        <f>F80*5.8%</f>
        <v>1844.3509079121388</v>
      </c>
      <c r="I81" s="7"/>
    </row>
    <row r="82" spans="1:6" ht="15">
      <c r="A82" s="12" t="s">
        <v>33</v>
      </c>
      <c r="B82" s="12"/>
      <c r="C82" s="12"/>
      <c r="D82" s="12"/>
      <c r="E82" s="12"/>
      <c r="F82" s="36">
        <f>F80+F81</f>
        <v>33643.50449260419</v>
      </c>
    </row>
    <row r="83" spans="2:6" ht="12.75">
      <c r="B83" s="38" t="s">
        <v>66</v>
      </c>
      <c r="C83" s="39" t="s">
        <v>67</v>
      </c>
      <c r="D83" s="22" t="s">
        <v>68</v>
      </c>
      <c r="E83" s="22" t="s">
        <v>69</v>
      </c>
      <c r="F83" s="42" t="s">
        <v>134</v>
      </c>
    </row>
    <row r="84" spans="1:6" ht="12.75">
      <c r="A84" s="13"/>
      <c r="B84" s="40">
        <v>42583</v>
      </c>
      <c r="C84" s="41">
        <v>132041</v>
      </c>
      <c r="D84" s="43">
        <f>F44</f>
        <v>47527.56</v>
      </c>
      <c r="E84" s="43">
        <f>F82</f>
        <v>33643.50449260419</v>
      </c>
      <c r="F84" s="44">
        <f>C84+D84-E84</f>
        <v>145925.05550739582</v>
      </c>
    </row>
    <row r="86" spans="1:6" ht="13.5" thickBot="1">
      <c r="A86" t="s">
        <v>117</v>
      </c>
      <c r="C86" s="54">
        <v>42583</v>
      </c>
      <c r="D86" s="8" t="s">
        <v>118</v>
      </c>
      <c r="E86" s="54" t="s">
        <v>137</v>
      </c>
      <c r="F86" t="s">
        <v>119</v>
      </c>
    </row>
    <row r="87" spans="1:7" ht="13.5" thickBot="1">
      <c r="A87" t="s">
        <v>120</v>
      </c>
      <c r="F87" s="55">
        <f>E84</f>
        <v>33643.50449260419</v>
      </c>
      <c r="G87" t="s">
        <v>14</v>
      </c>
    </row>
    <row r="88" ht="12.75">
      <c r="A88" t="s">
        <v>121</v>
      </c>
    </row>
    <row r="89" ht="12.75">
      <c r="A89" t="s">
        <v>122</v>
      </c>
    </row>
    <row r="90" ht="12.75">
      <c r="A90" t="s">
        <v>123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6" ht="12.75">
      <c r="B96" t="s">
        <v>128</v>
      </c>
    </row>
    <row r="98" ht="12.75">
      <c r="A98" t="s">
        <v>129</v>
      </c>
    </row>
    <row r="101" ht="12.75">
      <c r="A101" t="s">
        <v>130</v>
      </c>
    </row>
    <row r="103" ht="12.75">
      <c r="A103" t="s">
        <v>131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2013-11-05T08:38:15Z</cp:lastPrinted>
  <dcterms:created xsi:type="dcterms:W3CDTF">2008-08-18T07:30:19Z</dcterms:created>
  <dcterms:modified xsi:type="dcterms:W3CDTF">2016-11-01T10:16:45Z</dcterms:modified>
  <cp:category/>
  <cp:version/>
  <cp:contentType/>
  <cp:contentStatus/>
</cp:coreProperties>
</file>