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<sst xmlns="http://schemas.openxmlformats.org/spreadsheetml/2006/main" count="160" uniqueCount="140">
  <si>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</si>
  <si>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</si>
  <si>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</si>
  <si>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</si>
  <si>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</si>
  <si>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</si>
  <si>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</si>
  <si>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</si>
  <si>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</si>
  <si>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</si>
  <si>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</si>
  <si>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</si>
  <si>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</si>
  <si>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</si>
  <si>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</si>
  <si>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</si>
  <si>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</si>
  <si>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</si>
  <si>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</si>
  <si>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</si>
  <si>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</si>
  <si>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</si>
  <si>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</si>
  <si>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</si>
  <si>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</si>
  <si>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</si>
  <si>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</si>
  <si>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</si>
  <si>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</si>
  <si>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</si>
  <si>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</si>
  <si>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</si>
  <si>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</si>
  <si>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</si>
  <si>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</si>
  <si>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</si>
  <si>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</si>
  <si>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</si>
  <si>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</si>
  <si>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</si>
  <si>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</si>
  <si>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</si>
  <si>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</si>
  <si>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</si>
  <si>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</si>
  <si>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</si>
  <si>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</si>
  <si>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</si>
  <si>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</si>
  <si>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</si>
  <si>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</si>
  <si>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</si>
  <si>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</si>
  <si>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</si>
  <si>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</si>
  <si>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</si>
  <si>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</si>
  <si>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</si>
  <si>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</si>
  <si>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</si>
  <si>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</si>
  <si>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</si>
  <si>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</si>
  <si>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</si>
  <si>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</si>
  <si>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</si>
  <si>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</si>
  <si>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</si>
  <si>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</si>
  <si>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</si>
  <si>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</si>
  <si>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</si>
  <si>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</si>
  <si>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</si>
  <si>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</si>
  <si>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</si>
  <si>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</si>
  <si>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</si>
  <si>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</si>
  <si>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</si>
  <si>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</si>
  <si>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</si>
  <si>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</si>
  <si>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</si>
  <si>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</si>
  <si>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</si>
  <si>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</si>
  <si>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</si>
  <si>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</si>
  <si>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</si>
  <si>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</si>
  <si>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</si>
  <si>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</si>
  <si>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</si>
  <si>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</si>
  <si>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</si>
  <si>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</si>
  <si>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</si>
  <si>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</si>
  <si>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</si>
  <si>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</si>
  <si>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</si>
  <si>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</si>
  <si>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</si>
  <si>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</si>
  <si>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</si>
  <si>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</si>
  <si>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</si>
  <si>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</si>
  <si>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</si>
  <si>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</si>
  <si>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</si>
  <si>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</si>
  <si>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</si>
  <si>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</si>
  <si>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</si>
  <si>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</si>
  <si>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</si>
  <si>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</si>
  <si>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</si>
  <si>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</si>
  <si>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</si>
  <si>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</si>
  <si>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</si>
  <si>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</si>
  <si>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</si>
  <si>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</si>
  <si>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</si>
  <si>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</si>
  <si>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( арендатор, ростелеком, комстар,)</t>
  </si>
  <si>
    <t>директора: Падуна Э.В. Действующего на основании _Устава__________________</t>
  </si>
  <si>
    <t>ост.на 01.04</t>
  </si>
  <si>
    <t>марта</t>
  </si>
  <si>
    <t xml:space="preserve">                               за   март  2016 г.</t>
  </si>
  <si>
    <t>смена ламп (6шт) п-д1,3</t>
  </si>
  <si>
    <t>лампа</t>
  </si>
  <si>
    <t>6шт</t>
  </si>
  <si>
    <t>смена патрона (1шт) п-д3</t>
  </si>
  <si>
    <t>патрон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</si>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</sst>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9">
      <selection activeCell="M40" sqref="M40"/>
    </sheetView>
  </sheetViews>
  <sheetFormatPr defaultColWidth="9.00390625" defaultRowHeight="12.75"/>
  <cols>
    <col min="1" max="1" width="15.625" style="0" customWidth="1"/>
    <col min="2" max="2" width="10.125" style="0" customWidth="1"/>
    <col min="3" max="3" width="12.75390625" style="0" customWidth="1"/>
    <col min="4" max="4" width="11.125" style="0" customWidth="1"/>
    <col min="5" max="5" width="11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93</v>
      </c>
      <c r="D2" s="8">
        <v>3</v>
      </c>
      <c r="K2" t="s">
        <v>133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96</v>
      </c>
      <c r="J5" s="15"/>
      <c r="K5" s="15"/>
      <c r="L5" s="21" t="s">
        <v>40</v>
      </c>
      <c r="M5" s="21"/>
    </row>
    <row r="6" spans="1:13" ht="12.75">
      <c r="A6" t="s">
        <v>97</v>
      </c>
      <c r="J6" s="20">
        <v>1</v>
      </c>
      <c r="K6" s="20" t="s">
        <v>79</v>
      </c>
      <c r="L6" s="25">
        <v>0</v>
      </c>
      <c r="M6" s="50">
        <f>L6*114.3*1.202</f>
        <v>0</v>
      </c>
    </row>
    <row r="7" spans="2:13" ht="12.75">
      <c r="B7" t="s">
        <v>98</v>
      </c>
      <c r="C7" s="1" t="s">
        <v>99</v>
      </c>
      <c r="D7" s="8">
        <v>2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100</v>
      </c>
      <c r="J9" s="16"/>
      <c r="K9" s="16" t="s">
        <v>45</v>
      </c>
      <c r="L9" s="23"/>
      <c r="M9" s="50">
        <f t="shared" si="0"/>
        <v>0</v>
      </c>
    </row>
    <row r="10" spans="5:13" ht="12.75">
      <c r="E10" s="7" t="s">
        <v>101</v>
      </c>
      <c r="F10" s="7"/>
      <c r="G10" s="7"/>
      <c r="H10" s="7"/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s="7" t="s">
        <v>102</v>
      </c>
      <c r="F11" s="7"/>
      <c r="G11" s="7"/>
      <c r="H11" s="7"/>
      <c r="J11" s="16"/>
      <c r="K11" s="18" t="s">
        <v>48</v>
      </c>
      <c r="L11" s="23">
        <v>6.71</v>
      </c>
      <c r="M11" s="50">
        <f t="shared" si="0"/>
        <v>921.8775059999999</v>
      </c>
    </row>
    <row r="12" spans="5:13" ht="12.75">
      <c r="E12" s="7" t="s">
        <v>103</v>
      </c>
      <c r="F12" s="7"/>
      <c r="G12" s="7"/>
      <c r="H12" s="7"/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s="7" t="s">
        <v>104</v>
      </c>
      <c r="F13" s="7"/>
      <c r="G13" s="7"/>
      <c r="H13" s="7"/>
      <c r="J13" s="16"/>
      <c r="K13" s="18" t="s">
        <v>82</v>
      </c>
      <c r="L13" s="23">
        <v>2.98</v>
      </c>
      <c r="M13" s="50">
        <f t="shared" si="0"/>
        <v>409.41802799999994</v>
      </c>
    </row>
    <row r="14" spans="1:13" ht="12.75">
      <c r="A14" t="s">
        <v>105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106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s="7" t="s">
        <v>107</v>
      </c>
      <c r="F16" s="7"/>
      <c r="G16" s="7"/>
      <c r="H16" s="7"/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s="7" t="s">
        <v>108</v>
      </c>
      <c r="F17" s="7"/>
      <c r="G17" s="7"/>
      <c r="H17" s="7"/>
      <c r="J17" s="15" t="s">
        <v>53</v>
      </c>
      <c r="K17" s="26" t="s">
        <v>54</v>
      </c>
      <c r="L17" s="21">
        <v>1.08</v>
      </c>
      <c r="M17" s="50">
        <f t="shared" si="0"/>
        <v>148.379688</v>
      </c>
    </row>
    <row r="18" spans="5:13" ht="12.75">
      <c r="E18" s="7" t="s">
        <v>109</v>
      </c>
      <c r="F18" s="7"/>
      <c r="G18" s="7"/>
      <c r="H18" s="7"/>
      <c r="J18" s="15" t="s">
        <v>55</v>
      </c>
      <c r="K18" s="26" t="s">
        <v>84</v>
      </c>
      <c r="L18" s="21">
        <v>0</v>
      </c>
      <c r="M18" s="50">
        <f t="shared" si="0"/>
        <v>0</v>
      </c>
    </row>
    <row r="19" spans="1:13" ht="12.75">
      <c r="A19" t="s">
        <v>110</v>
      </c>
      <c r="E19" s="7"/>
      <c r="F19" s="7"/>
      <c r="G19" s="7"/>
      <c r="H19" s="7"/>
      <c r="J19" s="16" t="s">
        <v>83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111</v>
      </c>
      <c r="J20" s="20"/>
      <c r="K20" s="27" t="s">
        <v>57</v>
      </c>
      <c r="L20" s="28">
        <f>SUM(L6:L19)</f>
        <v>11.27</v>
      </c>
      <c r="M20" s="34">
        <f>SUM(M6:M19)</f>
        <v>1548.369522</v>
      </c>
    </row>
    <row r="21" spans="1:11" ht="12.75">
      <c r="A21" t="s">
        <v>130</v>
      </c>
      <c r="K21" s="1" t="s">
        <v>58</v>
      </c>
    </row>
    <row r="22" spans="1:13" ht="12.75">
      <c r="A22" t="s">
        <v>112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114</v>
      </c>
      <c r="J24" s="20">
        <v>1</v>
      </c>
      <c r="K24" s="20" t="s">
        <v>134</v>
      </c>
      <c r="L24" s="25">
        <v>0.42</v>
      </c>
      <c r="M24" s="33">
        <f>L24*114.3*1.202*1.15</f>
        <v>66.3586938</v>
      </c>
    </row>
    <row r="25" spans="1:13" ht="12.75">
      <c r="A25" t="s">
        <v>115</v>
      </c>
      <c r="J25" s="20">
        <v>2</v>
      </c>
      <c r="K25" s="20" t="s">
        <v>137</v>
      </c>
      <c r="L25" s="25">
        <v>0.241</v>
      </c>
      <c r="M25" s="33">
        <f aca="true" t="shared" si="1" ref="M25:M34">L25*114.3*1.202*1.15</f>
        <v>38.07725048999999</v>
      </c>
    </row>
    <row r="26" spans="1:13" ht="12.75">
      <c r="A26" t="s">
        <v>116</v>
      </c>
      <c r="J26" s="20">
        <v>3</v>
      </c>
      <c r="K26" s="20"/>
      <c r="L26" s="25"/>
      <c r="M26" s="33">
        <f t="shared" si="1"/>
        <v>0</v>
      </c>
    </row>
    <row r="27" spans="1:13" ht="12.75">
      <c r="A27" s="55" t="s">
        <v>117</v>
      </c>
      <c r="B27" s="55"/>
      <c r="C27" s="55"/>
      <c r="D27" s="55"/>
      <c r="E27" s="55"/>
      <c r="F27" s="55"/>
      <c r="G27" s="55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2367.8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744.6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0.661</v>
      </c>
      <c r="M35" s="34">
        <f>SUM(M24:M34)</f>
        <v>104.43594428999998</v>
      </c>
    </row>
    <row r="36" spans="1:11" ht="12.75">
      <c r="A36" t="s">
        <v>4</v>
      </c>
      <c r="E36">
        <v>298.3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135</v>
      </c>
      <c r="L39" s="25" t="s">
        <v>136</v>
      </c>
      <c r="M39" s="25">
        <f>6*14.4</f>
        <v>86.4</v>
      </c>
    </row>
    <row r="40" spans="1:13" ht="12.75">
      <c r="A40" s="2" t="s">
        <v>6</v>
      </c>
      <c r="F40" s="11">
        <v>30231.71</v>
      </c>
      <c r="J40" s="20">
        <v>2</v>
      </c>
      <c r="K40" s="20" t="s">
        <v>138</v>
      </c>
      <c r="L40" s="25" t="s">
        <v>139</v>
      </c>
      <c r="M40" s="25">
        <v>18.8</v>
      </c>
    </row>
    <row r="41" spans="1:13" ht="12.75">
      <c r="A41" t="s">
        <v>7</v>
      </c>
      <c r="F41" s="5">
        <v>27039.84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0.8944197996077629</v>
      </c>
      <c r="J42" s="20">
        <v>4</v>
      </c>
      <c r="K42" s="20"/>
      <c r="L42" s="25"/>
      <c r="M42" s="25"/>
    </row>
    <row r="43" spans="1:13" ht="12.75">
      <c r="A43" t="s">
        <v>74</v>
      </c>
      <c r="B43" s="13" t="s">
        <v>129</v>
      </c>
      <c r="F43" s="11">
        <f>1559.2+250+400</f>
        <v>2209.2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29249.04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v>2724.53</v>
      </c>
      <c r="J50" s="20">
        <v>12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6771.66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76</v>
      </c>
      <c r="D54" s="5">
        <v>1.96</v>
      </c>
      <c r="E54" t="s">
        <v>14</v>
      </c>
      <c r="F54" s="11">
        <f>E33*D54</f>
        <v>4640.888</v>
      </c>
      <c r="J54" s="20">
        <v>16</v>
      </c>
      <c r="K54" s="20"/>
      <c r="L54" s="25"/>
      <c r="M54" s="25"/>
    </row>
    <row r="55" spans="1:13" ht="12.75">
      <c r="A55" t="s">
        <v>81</v>
      </c>
      <c r="B55">
        <v>744.6</v>
      </c>
      <c r="C55" t="s">
        <v>13</v>
      </c>
      <c r="D55" s="5">
        <v>0.5</v>
      </c>
      <c r="E55" t="s">
        <v>14</v>
      </c>
      <c r="F55" s="11">
        <f>B55*D55</f>
        <v>372.3</v>
      </c>
      <c r="J55" s="20">
        <v>17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5013.188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31" t="s">
        <v>64</v>
      </c>
      <c r="M57" s="28">
        <f>SUM(M39:M56)</f>
        <v>105.2</v>
      </c>
    </row>
    <row r="58" spans="1:6" ht="12.75">
      <c r="A58" t="s">
        <v>19</v>
      </c>
      <c r="C58">
        <v>166649</v>
      </c>
      <c r="D58">
        <v>228935.4</v>
      </c>
      <c r="E58">
        <v>2367.8</v>
      </c>
      <c r="F58" s="36">
        <f>C58/D58*E58</f>
        <v>1723.5932153786616</v>
      </c>
    </row>
    <row r="59" spans="1:6" ht="12.75">
      <c r="A59" t="s">
        <v>20</v>
      </c>
      <c r="F59" s="36">
        <f>M20</f>
        <v>1548.369522</v>
      </c>
    </row>
    <row r="60" spans="1:6" ht="12.75">
      <c r="A60" t="s">
        <v>21</v>
      </c>
      <c r="F60" s="11">
        <f>M35</f>
        <v>104.43594428999998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M57</f>
        <v>105.2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2367.8</v>
      </c>
      <c r="C65" t="s">
        <v>13</v>
      </c>
      <c r="D65" s="11">
        <v>0.3</v>
      </c>
      <c r="E65" t="s">
        <v>14</v>
      </c>
      <c r="F65" s="11">
        <f>B65*D65</f>
        <v>710.34</v>
      </c>
    </row>
    <row r="66" spans="1:6" ht="12.75">
      <c r="A66" s="57" t="s">
        <v>77</v>
      </c>
      <c r="B66" s="57"/>
      <c r="C66" s="57"/>
      <c r="D66" s="58"/>
      <c r="E66" s="57"/>
      <c r="F66" s="58">
        <v>0</v>
      </c>
    </row>
    <row r="67" spans="1:6" ht="12.75">
      <c r="A67" s="46" t="s">
        <v>86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4"/>
      <c r="C68" s="10"/>
      <c r="F68" s="32">
        <f>SUM(F58:F67)</f>
        <v>4191.938681668661</v>
      </c>
    </row>
    <row r="69" ht="12.75">
      <c r="A69" s="4" t="s">
        <v>26</v>
      </c>
    </row>
    <row r="70" spans="1:6" ht="12.75">
      <c r="A70" t="s">
        <v>27</v>
      </c>
      <c r="B70">
        <v>2367.8</v>
      </c>
      <c r="C70" t="s">
        <v>65</v>
      </c>
      <c r="D70" s="45">
        <v>0.27</v>
      </c>
      <c r="E70" s="7"/>
      <c r="F70" s="11">
        <f>B70*D70</f>
        <v>639.306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2367.8</v>
      </c>
      <c r="C73" t="s">
        <v>71</v>
      </c>
      <c r="D73" s="11">
        <v>1.25</v>
      </c>
      <c r="F73" s="11">
        <f>B73*D73</f>
        <v>2959.75</v>
      </c>
    </row>
    <row r="74" spans="1:6" ht="12.75">
      <c r="A74" s="4" t="s">
        <v>29</v>
      </c>
      <c r="B74" s="1"/>
      <c r="F74" s="32">
        <f>F70+F73</f>
        <v>3599.056</v>
      </c>
    </row>
    <row r="75" ht="12.75">
      <c r="A75" s="4" t="s">
        <v>30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2367.8</v>
      </c>
      <c r="C77" t="s">
        <v>13</v>
      </c>
      <c r="D77" s="11">
        <v>2.36</v>
      </c>
      <c r="E77" t="s">
        <v>14</v>
      </c>
      <c r="F77" s="11">
        <f>B77*D77</f>
        <v>5588.008</v>
      </c>
    </row>
    <row r="78" spans="1:6" ht="12.75">
      <c r="A78" s="4" t="s">
        <v>31</v>
      </c>
      <c r="B78" s="1"/>
      <c r="F78" s="32">
        <f>SUM(F77)</f>
        <v>5588.008</v>
      </c>
    </row>
    <row r="79" spans="1:6" ht="12.75">
      <c r="A79" s="51" t="s">
        <v>80</v>
      </c>
      <c r="B79" s="52"/>
      <c r="C79" s="46"/>
      <c r="D79" s="48">
        <v>0</v>
      </c>
      <c r="E79" s="46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25163.850681668664</v>
      </c>
    </row>
    <row r="81" spans="1:9" ht="12.75">
      <c r="A81" s="1" t="s">
        <v>78</v>
      </c>
      <c r="B81" s="37"/>
      <c r="C81" s="49">
        <v>0.058</v>
      </c>
      <c r="D81" s="1"/>
      <c r="E81" s="1"/>
      <c r="F81" s="32">
        <f>F80*5.8%</f>
        <v>1459.5033395367825</v>
      </c>
      <c r="I81" s="7"/>
    </row>
    <row r="82" spans="1:6" ht="15">
      <c r="A82" s="12" t="s">
        <v>34</v>
      </c>
      <c r="B82" s="12"/>
      <c r="C82" s="12"/>
      <c r="D82" s="12"/>
      <c r="E82" s="12"/>
      <c r="F82" s="35">
        <f>F80+F81</f>
        <v>26623.354021205447</v>
      </c>
    </row>
    <row r="83" spans="2:6" ht="12.75">
      <c r="B83" s="38" t="s">
        <v>67</v>
      </c>
      <c r="C83" s="39" t="s">
        <v>68</v>
      </c>
      <c r="D83" s="14" t="s">
        <v>69</v>
      </c>
      <c r="E83" s="14" t="s">
        <v>70</v>
      </c>
      <c r="F83" s="43" t="s">
        <v>131</v>
      </c>
    </row>
    <row r="84" spans="1:6" ht="12.75">
      <c r="A84" s="13"/>
      <c r="B84" s="40">
        <v>42430</v>
      </c>
      <c r="C84" s="41">
        <v>-29513</v>
      </c>
      <c r="D84" s="42">
        <f>F44</f>
        <v>29249.04</v>
      </c>
      <c r="E84" s="42">
        <f>F82</f>
        <v>26623.354021205447</v>
      </c>
      <c r="F84" s="44">
        <f>C84+D84-E84</f>
        <v>-26887.314021205446</v>
      </c>
    </row>
    <row r="86" spans="1:6" ht="13.5" thickBot="1">
      <c r="A86" t="s">
        <v>87</v>
      </c>
      <c r="C86" s="54">
        <v>42430</v>
      </c>
      <c r="D86" s="8" t="s">
        <v>88</v>
      </c>
      <c r="E86" s="54">
        <v>42460</v>
      </c>
      <c r="F86" t="s">
        <v>89</v>
      </c>
    </row>
    <row r="87" spans="1:7" ht="13.5" thickBot="1">
      <c r="A87" t="s">
        <v>90</v>
      </c>
      <c r="F87" s="56">
        <f>E84</f>
        <v>26623.354021205447</v>
      </c>
      <c r="G87" t="s">
        <v>14</v>
      </c>
    </row>
    <row r="88" ht="12.75">
      <c r="A88" t="s">
        <v>91</v>
      </c>
    </row>
    <row r="89" ht="12.75">
      <c r="A89" t="s">
        <v>92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6" ht="12.75">
      <c r="B96" t="s">
        <v>125</v>
      </c>
    </row>
    <row r="98" ht="12.75">
      <c r="A98" t="s">
        <v>126</v>
      </c>
    </row>
    <row r="101" ht="12.75">
      <c r="A101" t="s">
        <v>127</v>
      </c>
    </row>
    <row r="104" ht="12.75">
      <c r="A104" t="s">
        <v>128</v>
      </c>
    </row>
    <row r="105" spans="7:8" ht="12.75">
      <c r="G105" s="7"/>
      <c r="H105" s="7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2016-05-05T09:16:22Z</cp:lastPrinted>
  <dcterms:created xsi:type="dcterms:W3CDTF">2008-08-18T07:30:19Z</dcterms:created>
  <dcterms:modified xsi:type="dcterms:W3CDTF">2016-05-27T10:36:00Z</dcterms:modified>
  <cp:category/>
  <cp:version/>
  <cp:contentType/>
  <cp:contentStatus/>
</cp:coreProperties>
</file>