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<sst xmlns="http://schemas.openxmlformats.org/spreadsheetml/2006/main" count="173" uniqueCount="150">
  <si>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</si>
  <si>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</si>
  <si>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</si>
  <si>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</si>
  <si>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</si>
  <si>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</si>
  <si>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</si>
  <si>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</si>
  <si>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</si>
  <si>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</si>
  <si>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</si>
  <si>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</si>
  <si>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</si>
  <si>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</si>
  <si>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</si>
  <si>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</si>
  <si>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</si>
  <si>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</si>
  <si>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</si>
  <si>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</si>
  <si>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</si>
  <si>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</si>
  <si>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</si>
  <si>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</si>
  <si>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</si>
  <si>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</si>
  <si>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</si>
  <si>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</si>
  <si>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</si>
  <si>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</si>
  <si>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</si>
  <si>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</si>
  <si>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</si>
  <si>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</si>
  <si>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</si>
  <si>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</si>
  <si>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</si>
  <si>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</si>
  <si>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</si>
  <si>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</si>
  <si>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</si>
  <si>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</si>
  <si>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</si>
  <si>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</si>
  <si>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</si>
  <si>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</si>
  <si>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</si>
  <si>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</si>
  <si>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</si>
  <si>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</si>
  <si>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</si>
  <si>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</si>
  <si>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</si>
  <si>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</si>
  <si>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</si>
  <si>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</si>
  <si>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</si>
  <si>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</si>
  <si>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</si>
  <si>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</si>
  <si>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</si>
  <si>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</si>
  <si>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</si>
  <si>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</si>
  <si>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</si>
  <si>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</si>
  <si>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</si>
  <si>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</si>
  <si>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</si>
  <si>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</si>
  <si>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</si>
  <si>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</si>
  <si>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</si>
  <si>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</si>
  <si>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</si>
  <si>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</si>
  <si>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</si>
  <si>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</si>
  <si>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</si>
  <si>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</si>
  <si>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</si>
  <si>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</si>
  <si>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</si>
  <si>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</si>
  <si>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</si>
  <si>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</si>
  <si>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</si>
  <si>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</si>
  <si>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</si>
  <si>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</si>
  <si>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</si>
  <si>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</si>
  <si>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</si>
  <si>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</si>
  <si>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</si>
  <si>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</si>
  <si>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</si>
  <si>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</si>
  <si>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</si>
  <si>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</si>
  <si>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</si>
  <si>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</si>
  <si>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</si>
  <si>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</si>
  <si>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</si>
  <si>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</si>
  <si>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</si>
  <si>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</si>
  <si>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</si>
  <si>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</si>
  <si>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</si>
  <si>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</si>
  <si>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</si>
  <si>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</si>
  <si>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</si>
  <si>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</si>
  <si>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</si>
  <si>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</si>
  <si>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</si>
  <si>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</si>
  <si>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</si>
  <si>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</si>
  <si>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</si>
  <si>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</si>
  <si>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</si>
  <si>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</si>
  <si>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</si>
  <si>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</si>
  <si>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</si>
  <si>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</si>
  <si>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</si>
  <si>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июня</t>
  </si>
  <si>
    <t xml:space="preserve">                               за   июнь  2016 г.</t>
  </si>
  <si>
    <t>ост.на 01.07</t>
  </si>
  <si>
    <t>устройство покрытия из асфальта</t>
  </si>
  <si>
    <t>асфальт</t>
  </si>
  <si>
    <t>4м3</t>
  </si>
  <si>
    <t>Промывка, опрессовка системы отопления</t>
  </si>
  <si>
    <t>Демонтаж, монтаж эл.узла при смене сопла (1шт)</t>
  </si>
  <si>
    <t>смена вентиля д 15 (2шт)</t>
  </si>
  <si>
    <t>вентиль д 15</t>
  </si>
  <si>
    <t>2шт</t>
  </si>
  <si>
    <t>ремонт шиферной кровли (работа по договору)</t>
  </si>
  <si>
    <t>пена</t>
  </si>
  <si>
    <t>10шт</t>
  </si>
  <si>
    <t>мастика</t>
  </si>
  <si>
    <t>10кг</t>
  </si>
  <si>
    <t>смена ламп (1шт) т.п.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</si>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</sst>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1"/>
      <c r="E7" s="1" t="s">
        <v>127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52" t="s">
        <v>130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0.5</v>
      </c>
      <c r="M20" s="35">
        <f>SUM(M6:M19)</f>
        <v>68.6943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134</v>
      </c>
      <c r="L24" s="25">
        <v>42.86</v>
      </c>
      <c r="M24" s="34">
        <f aca="true" t="shared" si="1" ref="M24:M31">L24*114.3*1.202*1.15</f>
        <v>6771.746705399999</v>
      </c>
    </row>
    <row r="25" spans="1:13" ht="12.75">
      <c r="A25" t="s">
        <v>107</v>
      </c>
      <c r="J25" s="20">
        <v>2</v>
      </c>
      <c r="K25" s="20" t="s">
        <v>137</v>
      </c>
      <c r="L25" s="25">
        <v>56.3</v>
      </c>
      <c r="M25" s="34">
        <f t="shared" si="1"/>
        <v>8895.224906999998</v>
      </c>
    </row>
    <row r="26" spans="1:13" ht="12.75">
      <c r="A26" t="s">
        <v>108</v>
      </c>
      <c r="J26" s="20">
        <v>3</v>
      </c>
      <c r="K26" s="20" t="s">
        <v>138</v>
      </c>
      <c r="L26" s="25">
        <v>3.12</v>
      </c>
      <c r="M26" s="34">
        <f t="shared" si="1"/>
        <v>492.95029679999993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 t="s">
        <v>139</v>
      </c>
      <c r="L27" s="25">
        <f>2*0.81</f>
        <v>1.62</v>
      </c>
      <c r="M27" s="34">
        <f t="shared" si="1"/>
        <v>255.95496179999995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142</v>
      </c>
      <c r="L28" s="25"/>
      <c r="M28" s="34">
        <v>4200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147</v>
      </c>
      <c r="L29" s="25">
        <v>0.071</v>
      </c>
      <c r="M29" s="34">
        <f t="shared" si="1"/>
        <v>11.217779189999998</v>
      </c>
    </row>
    <row r="30" spans="10:13" ht="12.75">
      <c r="J30" s="20">
        <v>7</v>
      </c>
      <c r="K30" s="20"/>
      <c r="L30" s="25"/>
      <c r="M30" s="3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4">
        <f t="shared" si="1"/>
        <v>0</v>
      </c>
    </row>
    <row r="32" spans="10:13" ht="12.75">
      <c r="J32" s="20"/>
      <c r="K32" s="30" t="s">
        <v>57</v>
      </c>
      <c r="L32" s="28">
        <f>SUM(L24:L31)</f>
        <v>103.971</v>
      </c>
      <c r="M32" s="35">
        <f>SUM(M24:M31)</f>
        <v>20627.094650189996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5" t="s">
        <v>135</v>
      </c>
      <c r="L36" s="23" t="s">
        <v>136</v>
      </c>
      <c r="M36" s="23">
        <v>12784</v>
      </c>
    </row>
    <row r="37" spans="10:13" ht="12.75">
      <c r="J37" s="23">
        <v>2</v>
      </c>
      <c r="K37" s="45" t="s">
        <v>143</v>
      </c>
      <c r="L37" s="23" t="s">
        <v>144</v>
      </c>
      <c r="M37" s="23">
        <f>10*374.67</f>
        <v>3746.7000000000003</v>
      </c>
    </row>
    <row r="38" spans="2:13" ht="12.75">
      <c r="B38" s="1" t="s">
        <v>5</v>
      </c>
      <c r="C38" s="1"/>
      <c r="J38" s="23">
        <v>3</v>
      </c>
      <c r="K38" s="45" t="s">
        <v>140</v>
      </c>
      <c r="L38" s="23" t="s">
        <v>141</v>
      </c>
      <c r="M38" s="23">
        <f>2*225.6</f>
        <v>451.2</v>
      </c>
    </row>
    <row r="39" spans="10:13" ht="12.75">
      <c r="J39" s="23">
        <v>4</v>
      </c>
      <c r="K39" s="45" t="s">
        <v>145</v>
      </c>
      <c r="L39" s="23" t="s">
        <v>146</v>
      </c>
      <c r="M39" s="23">
        <v>1200</v>
      </c>
    </row>
    <row r="40" spans="1:13" ht="12.75">
      <c r="A40" s="2" t="s">
        <v>6</v>
      </c>
      <c r="F40" s="11">
        <v>19395.09</v>
      </c>
      <c r="J40" s="23">
        <v>5</v>
      </c>
      <c r="K40" s="45" t="s">
        <v>148</v>
      </c>
      <c r="L40" s="23" t="s">
        <v>149</v>
      </c>
      <c r="M40" s="23">
        <v>12.5</v>
      </c>
    </row>
    <row r="41" spans="1:13" ht="12.75">
      <c r="A41" t="s">
        <v>7</v>
      </c>
      <c r="F41" s="5">
        <v>20411.66</v>
      </c>
      <c r="J41" s="23">
        <v>6</v>
      </c>
      <c r="K41" s="45"/>
      <c r="L41" s="23"/>
      <c r="M41" s="23"/>
    </row>
    <row r="42" spans="2:13" ht="12.75">
      <c r="B42" t="s">
        <v>8</v>
      </c>
      <c r="F42" s="9">
        <f>F41/F40</f>
        <v>1.0524137810136482</v>
      </c>
      <c r="J42" s="23">
        <v>7</v>
      </c>
      <c r="K42" s="45"/>
      <c r="L42" s="23"/>
      <c r="M42" s="23"/>
    </row>
    <row r="43" spans="1:13" ht="12.75">
      <c r="A43" t="s">
        <v>128</v>
      </c>
      <c r="F43" s="5">
        <f>250</f>
        <v>250</v>
      </c>
      <c r="J43" s="23">
        <v>8</v>
      </c>
      <c r="K43" s="4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20661.66</v>
      </c>
      <c r="J44" s="23">
        <v>9</v>
      </c>
      <c r="K44" s="45"/>
      <c r="L44" s="23"/>
      <c r="M44" s="23"/>
    </row>
    <row r="45" spans="10:13" ht="12.75">
      <c r="J45" s="25">
        <v>10</v>
      </c>
      <c r="K45" s="46"/>
      <c r="L45" s="25"/>
      <c r="M45" s="25"/>
    </row>
    <row r="46" spans="2:13" ht="12.75">
      <c r="B46" s="1" t="s">
        <v>10</v>
      </c>
      <c r="C46" s="1"/>
      <c r="J46" s="25">
        <v>11</v>
      </c>
      <c r="K46" s="46"/>
      <c r="L46" s="25"/>
      <c r="M46" s="25"/>
    </row>
    <row r="47" spans="10:13" ht="12.75">
      <c r="J47" s="25">
        <v>12</v>
      </c>
      <c r="K47" s="46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6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6"/>
      <c r="L49" s="25"/>
      <c r="M49" s="25"/>
    </row>
    <row r="50" spans="1:13" ht="12.75">
      <c r="A50" s="6" t="s">
        <v>79</v>
      </c>
      <c r="F50" s="5">
        <v>961.6</v>
      </c>
      <c r="J50" s="25">
        <v>15</v>
      </c>
      <c r="K50" s="46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6"/>
      <c r="L51" s="25"/>
      <c r="M51" s="25"/>
    </row>
    <row r="52" spans="1:13" ht="12.75">
      <c r="A52" s="4" t="s">
        <v>33</v>
      </c>
      <c r="F52" s="33">
        <f>F49+F50+F51</f>
        <v>6743.22</v>
      </c>
      <c r="J52" s="25">
        <v>17</v>
      </c>
      <c r="K52" s="46"/>
      <c r="L52" s="25"/>
      <c r="M52" s="25"/>
    </row>
    <row r="53" spans="1:13" ht="12.75">
      <c r="A53" s="4" t="s">
        <v>15</v>
      </c>
      <c r="J53" s="25">
        <v>18</v>
      </c>
      <c r="K53" s="46"/>
      <c r="L53" s="25"/>
      <c r="M53" s="25"/>
    </row>
    <row r="54" spans="1:13" ht="12.75">
      <c r="A54" t="s">
        <v>73</v>
      </c>
      <c r="D54" s="5">
        <v>1.77</v>
      </c>
      <c r="E54" t="s">
        <v>14</v>
      </c>
      <c r="F54" s="11">
        <f>E33*D54</f>
        <v>2785.272</v>
      </c>
      <c r="J54" s="25">
        <v>19</v>
      </c>
      <c r="K54" s="46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1" t="s">
        <v>64</v>
      </c>
      <c r="M55" s="35">
        <f>SUM(M36:M54)</f>
        <v>18194.4</v>
      </c>
    </row>
    <row r="56" spans="1:6" ht="12.75">
      <c r="A56" s="4" t="s">
        <v>16</v>
      </c>
      <c r="B56" s="10"/>
      <c r="C56" s="10"/>
      <c r="F56" s="33">
        <f>SUM(F54:F55)</f>
        <v>2785.272</v>
      </c>
    </row>
    <row r="57" spans="1:2" ht="12.75">
      <c r="A57" s="4" t="s">
        <v>17</v>
      </c>
      <c r="B57" s="4"/>
    </row>
    <row r="58" spans="1:6" ht="12.75">
      <c r="A58" t="s">
        <v>18</v>
      </c>
      <c r="C58" s="54">
        <v>161506</v>
      </c>
      <c r="D58">
        <v>228935.4</v>
      </c>
      <c r="E58">
        <v>1537.6</v>
      </c>
      <c r="F58" s="36">
        <f>C58/D58*E58</f>
        <v>1084.7235752967867</v>
      </c>
    </row>
    <row r="59" spans="1:6" ht="12.75">
      <c r="A59" t="s">
        <v>19</v>
      </c>
      <c r="F59" s="36">
        <f>M20</f>
        <v>68.6943</v>
      </c>
    </row>
    <row r="60" spans="1:6" ht="12.75">
      <c r="A60" t="s">
        <v>20</v>
      </c>
      <c r="F60" s="11">
        <f>M32</f>
        <v>20627.094650189996</v>
      </c>
    </row>
    <row r="61" spans="1:6" ht="12.75">
      <c r="A61" t="s">
        <v>71</v>
      </c>
      <c r="F61" s="5">
        <f>600*1.202</f>
        <v>721.1999999999999</v>
      </c>
    </row>
    <row r="62" spans="1:6" ht="12.75">
      <c r="A62" t="s">
        <v>21</v>
      </c>
      <c r="F62" s="11">
        <f>M55</f>
        <v>18194.4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</v>
      </c>
      <c r="E65" t="s">
        <v>14</v>
      </c>
      <c r="F65" s="11">
        <f>B65*D65</f>
        <v>472.0799999999999</v>
      </c>
    </row>
    <row r="66" spans="1:6" ht="12.75">
      <c r="A66" s="49" t="s">
        <v>74</v>
      </c>
      <c r="B66" s="49"/>
      <c r="C66" s="49"/>
      <c r="D66" s="53"/>
      <c r="E66" s="49"/>
      <c r="F66" s="53">
        <v>0</v>
      </c>
    </row>
    <row r="67" spans="1:6" ht="12.75">
      <c r="A67" s="49" t="s">
        <v>84</v>
      </c>
      <c r="B67" s="49"/>
      <c r="C67" s="49"/>
      <c r="D67" s="53">
        <v>0</v>
      </c>
      <c r="E67" s="49"/>
      <c r="F67" s="53">
        <f>D67*E33</f>
        <v>0</v>
      </c>
    </row>
    <row r="68" spans="1:6" ht="12.75">
      <c r="A68" s="4" t="s">
        <v>24</v>
      </c>
      <c r="B68" s="10"/>
      <c r="C68" s="10"/>
      <c r="F68" s="33">
        <f>SUM(F58:F67)</f>
        <v>41168.19252548678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</v>
      </c>
      <c r="E70" t="s">
        <v>14</v>
      </c>
      <c r="F70" s="11">
        <f>B70*D70</f>
        <v>314.72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1.01</v>
      </c>
      <c r="E73" t="s">
        <v>14</v>
      </c>
      <c r="F73" s="11">
        <f>B73*D73</f>
        <v>1589.336</v>
      </c>
    </row>
    <row r="74" spans="1:6" ht="12.75">
      <c r="A74" s="4" t="s">
        <v>28</v>
      </c>
      <c r="F74" s="33">
        <f>F70+F73</f>
        <v>1904.056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1.98</v>
      </c>
      <c r="E77" t="s">
        <v>14</v>
      </c>
      <c r="F77" s="11">
        <f>B77*D77</f>
        <v>3115.7279999999996</v>
      </c>
    </row>
    <row r="78" spans="1:6" ht="12.75">
      <c r="A78" s="4" t="s">
        <v>31</v>
      </c>
      <c r="F78" s="33">
        <f>SUM(F77)</f>
        <v>3115.7279999999996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8" ht="12.75">
      <c r="A80" s="1" t="s">
        <v>32</v>
      </c>
      <c r="B80" s="1"/>
      <c r="F80" s="33">
        <f>F52+F56+F68+F74+F78+F79</f>
        <v>55716.46852548678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3231.555174478233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</f>
        <v>58948.023699965015</v>
      </c>
    </row>
    <row r="83" spans="2:6" ht="12.75">
      <c r="B83" s="38" t="s">
        <v>67</v>
      </c>
      <c r="C83" s="39" t="s">
        <v>68</v>
      </c>
      <c r="D83" s="22" t="s">
        <v>69</v>
      </c>
      <c r="E83" s="22" t="s">
        <v>70</v>
      </c>
      <c r="F83" s="42" t="s">
        <v>133</v>
      </c>
    </row>
    <row r="84" spans="1:6" ht="12.75">
      <c r="A84" s="13"/>
      <c r="B84" s="40">
        <v>42522</v>
      </c>
      <c r="C84" s="41">
        <v>-262873</v>
      </c>
      <c r="D84" s="43">
        <f>F44</f>
        <v>20661.66</v>
      </c>
      <c r="E84" s="43">
        <f>F82</f>
        <v>58948.023699965015</v>
      </c>
      <c r="F84" s="44">
        <f>C84+D84-E84</f>
        <v>-301159.363699965</v>
      </c>
    </row>
    <row r="86" spans="1:6" ht="13.5" thickBot="1">
      <c r="A86" t="s">
        <v>112</v>
      </c>
      <c r="C86" s="56">
        <v>42522</v>
      </c>
      <c r="D86" s="8" t="s">
        <v>113</v>
      </c>
      <c r="E86" s="56">
        <v>42551</v>
      </c>
      <c r="F86" t="s">
        <v>114</v>
      </c>
    </row>
    <row r="87" spans="1:7" ht="13.5" thickBot="1">
      <c r="A87" t="s">
        <v>115</v>
      </c>
      <c r="F87" s="57">
        <f>E84</f>
        <v>58948.023699965015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2016-08-31T12:14:11Z</dcterms:modified>
  <cp:category/>
  <cp:version/>
  <cp:contentType/>
  <cp:contentStatus/>
</cp:coreProperties>
</file>