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<sst xmlns="http://schemas.openxmlformats.org/spreadsheetml/2006/main" count="164" uniqueCount="141">
  <si>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</si>
  <si>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</si>
  <si>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</si>
  <si>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</si>
  <si>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</si>
  <si>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</si>
  <si>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</si>
  <si>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</si>
  <si>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</si>
  <si>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</si>
  <si>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</si>
  <si>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</si>
  <si>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</si>
  <si>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</si>
  <si>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</si>
  <si>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</si>
  <si>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</si>
  <si>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</si>
  <si>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</si>
  <si>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</si>
  <si>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</si>
  <si>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</si>
  <si>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</si>
  <si>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</si>
  <si>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</si>
  <si>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</si>
  <si>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</si>
  <si>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</si>
  <si>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</si>
  <si>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</si>
  <si>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</si>
  <si>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</si>
  <si>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</si>
  <si>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</si>
  <si>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</si>
  <si>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</si>
  <si>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</si>
  <si>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</si>
  <si>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</si>
  <si>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</si>
  <si>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</si>
  <si>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</si>
  <si>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</si>
  <si>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</si>
  <si>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</si>
  <si>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</si>
  <si>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</si>
  <si>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</si>
  <si>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</si>
  <si>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</si>
  <si>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</si>
  <si>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</si>
  <si>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</si>
  <si>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</si>
  <si>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</si>
  <si>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</si>
  <si>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</si>
  <si>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</si>
  <si>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</si>
  <si>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</si>
  <si>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</si>
  <si>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</si>
  <si>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</si>
  <si>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</si>
  <si>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</si>
  <si>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</si>
  <si>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</si>
  <si>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</si>
  <si>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</si>
  <si>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</si>
  <si>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</si>
  <si>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</si>
  <si>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</si>
  <si>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</si>
  <si>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</si>
  <si>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</si>
  <si>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</si>
  <si>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</si>
  <si>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</si>
  <si>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</si>
  <si>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</si>
  <si>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</si>
  <si>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</si>
  <si>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</si>
  <si>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</si>
  <si>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</si>
  <si>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</si>
  <si>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</si>
  <si>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</si>
  <si>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</si>
  <si>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</si>
  <si>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</si>
  <si>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</si>
  <si>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</si>
  <si>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</si>
  <si>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</si>
  <si>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</si>
  <si>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</si>
  <si>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</si>
  <si>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</si>
  <si>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</si>
  <si>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</si>
  <si>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</si>
  <si>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</si>
  <si>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</si>
  <si>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</si>
  <si>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</si>
  <si>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</si>
  <si>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</si>
  <si>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</si>
  <si>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</si>
  <si>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</si>
  <si>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</si>
  <si>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</si>
  <si>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</si>
  <si>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</si>
  <si>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</si>
  <si>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</si>
  <si>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</si>
  <si>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</si>
  <si>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</si>
  <si>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</si>
  <si>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</si>
  <si>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</si>
  <si>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</si>
  <si>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</si>
  <si>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</si>
  <si>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</si>
  <si>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</si>
  <si>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</si>
  <si>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</si>
  <si>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</si>
  <si>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</si>
  <si>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закрытие продухов т.п.</t>
  </si>
  <si>
    <t>тес</t>
  </si>
  <si>
    <t>4шт</t>
  </si>
  <si>
    <t>гвозди</t>
  </si>
  <si>
    <t>3кг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</si>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</sst>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130</v>
      </c>
      <c r="G4" s="8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3.72</v>
      </c>
      <c r="M11" s="34">
        <f t="shared" si="0"/>
        <v>511.085592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3.72</v>
      </c>
      <c r="M13" s="34">
        <f t="shared" si="0"/>
        <v>511.085592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2.25</v>
      </c>
      <c r="M18" s="34">
        <f t="shared" si="0"/>
        <v>309.12435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10.190000000000001</v>
      </c>
      <c r="M20" s="33">
        <f>SUM(M6:M19)</f>
        <v>1399.989834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133</v>
      </c>
      <c r="L24" s="34">
        <v>3.81</v>
      </c>
      <c r="M24" s="32">
        <f>L24*114.3*1.202*1.15</f>
        <v>601.9681509</v>
      </c>
    </row>
    <row r="25" spans="1:13" ht="12.75">
      <c r="A25" t="s">
        <v>108</v>
      </c>
      <c r="J25" s="20">
        <v>2</v>
      </c>
      <c r="K25" s="20" t="s">
        <v>138</v>
      </c>
      <c r="L25" s="34">
        <f>0.08*7.1</f>
        <v>0.568</v>
      </c>
      <c r="M25" s="32">
        <f>L25*114.3*1.202*1.15</f>
        <v>89.74223351999998</v>
      </c>
    </row>
    <row r="26" spans="1:13" ht="12.75">
      <c r="A26" t="s">
        <v>109</v>
      </c>
      <c r="J26" s="20">
        <v>3</v>
      </c>
      <c r="K26" s="20"/>
      <c r="L26" s="48"/>
      <c r="M26" s="32">
        <f>L26*114.3*1.202*1.15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47"/>
      <c r="L27" s="34"/>
      <c r="M27" s="32">
        <f aca="true" t="shared" si="1" ref="M27:M37">L27*114.3*1.202*1.15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4.378</v>
      </c>
      <c r="M38" s="33">
        <f>SUM(M24:M37)</f>
        <v>691.71038442</v>
      </c>
    </row>
    <row r="39" spans="1:11" ht="12.75">
      <c r="A39" s="2" t="s">
        <v>6</v>
      </c>
      <c r="F39" s="11">
        <v>44285.12</v>
      </c>
      <c r="K39" s="1" t="s">
        <v>62</v>
      </c>
    </row>
    <row r="40" spans="1:13" ht="12.75">
      <c r="A40" t="s">
        <v>7</v>
      </c>
      <c r="F40" s="5">
        <v>57373.26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1.2955426111524593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128</v>
      </c>
      <c r="F42" s="5">
        <f>250+400+250</f>
        <v>900</v>
      </c>
      <c r="J42" s="20">
        <v>1</v>
      </c>
      <c r="K42" s="20" t="s">
        <v>134</v>
      </c>
      <c r="L42" s="25" t="s">
        <v>135</v>
      </c>
      <c r="M42" s="34">
        <v>847.96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58273.26</v>
      </c>
      <c r="J43" s="20">
        <v>2</v>
      </c>
      <c r="K43" s="20" t="s">
        <v>136</v>
      </c>
      <c r="L43" s="25" t="s">
        <v>137</v>
      </c>
      <c r="M43" s="25">
        <v>249</v>
      </c>
    </row>
    <row r="44" spans="10:13" ht="12.75">
      <c r="J44" s="20">
        <v>3</v>
      </c>
      <c r="K44" s="20" t="s">
        <v>139</v>
      </c>
      <c r="L44" s="25" t="s">
        <v>140</v>
      </c>
      <c r="M44" s="34">
        <f>8*13.3</f>
        <v>106.4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(2400+100)*1.202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7782.95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1.77</v>
      </c>
      <c r="E53" t="s">
        <v>14</v>
      </c>
      <c r="F53" s="11">
        <f>E32*D53</f>
        <v>6134.112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6648.912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166992</v>
      </c>
      <c r="D57">
        <v>228935.4</v>
      </c>
      <c r="E57">
        <v>3465.6</v>
      </c>
      <c r="F57" s="35">
        <f>C57/D57*E57</f>
        <v>2527.907327569262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1399.989834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691.71038442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/>
      <c r="K60" s="20"/>
      <c r="L60" s="30" t="s">
        <v>65</v>
      </c>
      <c r="M60" s="33">
        <f>SUM(M42:M59)</f>
        <v>1203.3600000000001</v>
      </c>
    </row>
    <row r="61" spans="1:6" ht="12.75">
      <c r="A61" t="s">
        <v>22</v>
      </c>
      <c r="F61" s="11">
        <f>M60</f>
        <v>1203.3600000000001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0.28</v>
      </c>
      <c r="E64" t="s">
        <v>14</v>
      </c>
      <c r="F64" s="11">
        <f>B64*D64</f>
        <v>970.368</v>
      </c>
    </row>
    <row r="65" spans="1:6" ht="12.75">
      <c r="A65" s="52" t="s">
        <v>75</v>
      </c>
      <c r="B65" s="52"/>
      <c r="C65" s="52"/>
      <c r="D65" s="53"/>
      <c r="E65" s="52"/>
      <c r="F65" s="53">
        <v>0</v>
      </c>
    </row>
    <row r="66" spans="1:6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6793.335545989263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0.28</v>
      </c>
      <c r="E69" t="s">
        <v>14</v>
      </c>
      <c r="F69" s="11">
        <f>B69*D69</f>
        <v>970.368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0.94</v>
      </c>
      <c r="E72" t="s">
        <v>14</v>
      </c>
      <c r="F72" s="11">
        <f>B72*D72</f>
        <v>3257.6639999999998</v>
      </c>
    </row>
    <row r="73" spans="1:6" ht="12.75">
      <c r="A73" s="4" t="s">
        <v>29</v>
      </c>
      <c r="F73" s="31">
        <f>F69+F72</f>
        <v>4228.032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2.01</v>
      </c>
      <c r="E76" t="s">
        <v>14</v>
      </c>
      <c r="F76" s="11">
        <f>B76*D76</f>
        <v>6965.855999999999</v>
      </c>
    </row>
    <row r="77" spans="1:6" ht="12.75">
      <c r="A77" s="4" t="s">
        <v>32</v>
      </c>
      <c r="F77" s="31">
        <f>SUM(F76)</f>
        <v>6965.855999999999</v>
      </c>
    </row>
    <row r="78" spans="1:6" ht="12.75">
      <c r="A78" s="50" t="s">
        <v>78</v>
      </c>
      <c r="B78" s="46"/>
      <c r="C78" s="46"/>
      <c r="D78" s="49">
        <v>2.37</v>
      </c>
      <c r="E78" s="46"/>
      <c r="F78" s="51">
        <f>D78*E32</f>
        <v>8213.472</v>
      </c>
    </row>
    <row r="79" spans="1:6" ht="12.75">
      <c r="A79" s="1" t="s">
        <v>33</v>
      </c>
      <c r="B79" s="1"/>
      <c r="F79" s="45">
        <f>F51+F55+F67+F73+F77+F78</f>
        <v>40632.557545989264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2356.6883376673773</v>
      </c>
    </row>
    <row r="81" spans="1:9" ht="15">
      <c r="A81" s="12" t="s">
        <v>35</v>
      </c>
      <c r="B81" s="12"/>
      <c r="C81" s="12"/>
      <c r="D81" s="12"/>
      <c r="E81" s="12"/>
      <c r="F81" s="36">
        <f>F79+F80</f>
        <v>42989.245883656644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132</v>
      </c>
    </row>
    <row r="83" spans="1:6" ht="12.75">
      <c r="A83" s="13"/>
      <c r="B83" s="40">
        <v>43070</v>
      </c>
      <c r="C83" s="41">
        <v>-203835</v>
      </c>
      <c r="D83" s="43">
        <f>F43</f>
        <v>58273.26</v>
      </c>
      <c r="E83" s="43">
        <f>F81</f>
        <v>42989.245883656644</v>
      </c>
      <c r="F83" s="44">
        <f>C83+D83-E83</f>
        <v>-188550.98588365663</v>
      </c>
    </row>
    <row r="85" spans="1:6" ht="13.5" thickBot="1">
      <c r="A85" t="s">
        <v>113</v>
      </c>
      <c r="C85" s="55">
        <v>42705</v>
      </c>
      <c r="D85" s="8" t="s">
        <v>114</v>
      </c>
      <c r="E85" s="55">
        <v>42735</v>
      </c>
      <c r="F85" t="s">
        <v>115</v>
      </c>
    </row>
    <row r="86" spans="1:7" ht="13.5" thickBot="1">
      <c r="A86" t="s">
        <v>116</v>
      </c>
      <c r="F86" s="56">
        <f>E83</f>
        <v>42989.245883656644</v>
      </c>
      <c r="G86" t="s">
        <v>14</v>
      </c>
    </row>
    <row r="87" ht="12.75">
      <c r="A87" t="s">
        <v>117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5" ht="12.75">
      <c r="B95" t="s">
        <v>124</v>
      </c>
    </row>
    <row r="97" ht="12.75">
      <c r="A97" t="s">
        <v>125</v>
      </c>
    </row>
    <row r="100" ht="12.75">
      <c r="A100" t="s">
        <v>126</v>
      </c>
    </row>
    <row r="102" ht="12.75">
      <c r="A102" t="s">
        <v>127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2017-01-21T08:25:37Z</cp:lastPrinted>
  <dcterms:created xsi:type="dcterms:W3CDTF">2008-08-18T07:30:19Z</dcterms:created>
  <dcterms:modified xsi:type="dcterms:W3CDTF">2017-03-29T07:48:49Z</dcterms:modified>
  <cp:category/>
  <cp:version/>
  <cp:contentType/>
  <cp:contentStatus/>
</cp:coreProperties>
</file>