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<sst xmlns="http://schemas.openxmlformats.org/spreadsheetml/2006/main" count="167" uniqueCount="143">
  <si>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</si>
  <si>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</si>
  <si>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</si>
  <si>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</si>
  <si>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</si>
  <si>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</si>
  <si>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</si>
  <si>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</si>
  <si>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</si>
  <si>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</si>
  <si>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</si>
  <si>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</si>
  <si>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</si>
  <si>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</si>
  <si>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</si>
  <si>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</si>
  <si>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</si>
  <si>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</si>
  <si>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</si>
  <si>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</si>
  <si>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</si>
  <si>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</si>
  <si>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</si>
  <si>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</si>
  <si>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</si>
  <si>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</si>
  <si>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</si>
  <si>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</si>
  <si>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</si>
  <si>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</si>
  <si>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</si>
  <si>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</si>
  <si>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</si>
  <si>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</si>
  <si>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</si>
  <si>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</si>
  <si>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</si>
  <si>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</si>
  <si>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</si>
  <si>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</si>
  <si>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</si>
  <si>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</si>
  <si>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</si>
  <si>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</si>
  <si>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</si>
  <si>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</si>
  <si>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</si>
  <si>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</si>
  <si>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</si>
  <si>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</si>
  <si>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</si>
  <si>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</si>
  <si>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</si>
  <si>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</si>
  <si>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</si>
  <si>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</si>
  <si>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</si>
  <si>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</si>
  <si>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</si>
  <si>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</si>
  <si>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</si>
  <si>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</si>
  <si>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</si>
  <si>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</si>
  <si>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</si>
  <si>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</si>
  <si>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</si>
  <si>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</si>
  <si>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</si>
  <si>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</si>
  <si>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</si>
  <si>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</si>
  <si>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</si>
  <si>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</si>
  <si>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</si>
  <si>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</si>
  <si>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</si>
  <si>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</si>
  <si>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</si>
  <si>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</si>
  <si>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</si>
  <si>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</si>
  <si>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</si>
  <si>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</si>
  <si>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</si>
  <si>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</si>
  <si>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</si>
  <si>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</si>
  <si>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</si>
  <si>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</si>
  <si>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</si>
  <si>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</si>
  <si>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</si>
  <si>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</si>
  <si>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</si>
  <si>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</si>
  <si>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</si>
  <si>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</si>
  <si>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</si>
  <si>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</si>
  <si>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</si>
  <si>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</si>
  <si>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</si>
  <si>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</si>
  <si>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</si>
  <si>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</si>
  <si>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</si>
  <si>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</si>
  <si>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</si>
  <si>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</si>
  <si>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</si>
  <si>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</si>
  <si>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</si>
  <si>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</si>
  <si>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</si>
  <si>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</si>
  <si>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</si>
  <si>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</si>
  <si>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</si>
  <si>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</si>
  <si>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</si>
  <si>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</si>
  <si>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</si>
  <si>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</si>
  <si>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</si>
  <si>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</si>
  <si>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</si>
  <si>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</si>
  <si>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</si>
  <si>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ост.на 01.09</t>
  </si>
  <si>
    <t>августа</t>
  </si>
  <si>
    <t xml:space="preserve">                               за   август  2016 г.</t>
  </si>
  <si>
    <t>31.09.2016</t>
  </si>
  <si>
    <t xml:space="preserve">прочистка канализации  </t>
  </si>
  <si>
    <t>демонтаж, монтаж эл.узла (1шт) для прочистки сопла</t>
  </si>
  <si>
    <t>смена ламп (2шт) п-д2</t>
  </si>
  <si>
    <t>лампа</t>
  </si>
  <si>
    <t>2шт</t>
  </si>
  <si>
    <t>изготовление и установка поручня п-д4</t>
  </si>
  <si>
    <t>гвозди</t>
  </si>
  <si>
    <t>1кг</t>
  </si>
  <si>
    <t>морилка</t>
  </si>
  <si>
    <t>доска 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</si>
</sst>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t="s">
        <v>131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3.22</v>
      </c>
      <c r="M6" s="47">
        <f>L6*114.3*1.202</f>
        <v>442.39129199999996</v>
      </c>
    </row>
    <row r="7" spans="2:13" ht="12.75">
      <c r="B7" t="s">
        <v>90</v>
      </c>
      <c r="C7" s="1" t="s">
        <v>91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102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9.05</v>
      </c>
      <c r="M20" s="32">
        <f>SUM(M6:M19)</f>
        <v>1243.36683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133</v>
      </c>
      <c r="L24" s="25">
        <v>4.83</v>
      </c>
      <c r="M24" s="31">
        <f>L24*114.3*1.202*1.15</f>
        <v>763.1249786999998</v>
      </c>
    </row>
    <row r="25" spans="1:13" ht="12.75">
      <c r="A25" t="s">
        <v>107</v>
      </c>
      <c r="J25" s="20">
        <v>2</v>
      </c>
      <c r="K25" s="20" t="s">
        <v>134</v>
      </c>
      <c r="L25" s="25">
        <v>3.12</v>
      </c>
      <c r="M25" s="31">
        <f aca="true" t="shared" si="1" ref="M25:M35">L25*114.3*1.202*1.15</f>
        <v>492.95029679999993</v>
      </c>
    </row>
    <row r="26" spans="1:13" ht="12.75">
      <c r="A26" t="s">
        <v>108</v>
      </c>
      <c r="J26" s="20">
        <v>3</v>
      </c>
      <c r="K26" s="20" t="s">
        <v>135</v>
      </c>
      <c r="L26" s="25">
        <f>0.02*7.1</f>
        <v>0.142</v>
      </c>
      <c r="M26" s="31">
        <f t="shared" si="1"/>
        <v>22.435558379999996</v>
      </c>
    </row>
    <row r="27" spans="1:13" ht="12.75">
      <c r="A27" t="s">
        <v>109</v>
      </c>
      <c r="J27" s="20">
        <v>4</v>
      </c>
      <c r="K27" s="20" t="s">
        <v>138</v>
      </c>
      <c r="L27" s="25">
        <v>3.44</v>
      </c>
      <c r="M27" s="31">
        <f t="shared" si="1"/>
        <v>543.5093016</v>
      </c>
    </row>
    <row r="28" spans="1:13" ht="12.75">
      <c r="A28" s="52" t="s">
        <v>110</v>
      </c>
      <c r="B28" s="52"/>
      <c r="C28" s="52"/>
      <c r="D28" s="52"/>
      <c r="E28" s="52"/>
      <c r="F28" s="52"/>
      <c r="G28" s="52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111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11.532</v>
      </c>
      <c r="M36" s="32">
        <f>SUM(M24:M35)</f>
        <v>1822.0201354799997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40472</v>
      </c>
      <c r="J40" s="20">
        <v>1</v>
      </c>
      <c r="K40" s="20" t="s">
        <v>136</v>
      </c>
      <c r="L40" s="25" t="s">
        <v>137</v>
      </c>
      <c r="M40" s="25">
        <f>2*12.2</f>
        <v>24.4</v>
      </c>
    </row>
    <row r="41" spans="1:13" ht="12.75">
      <c r="A41" t="s">
        <v>7</v>
      </c>
      <c r="F41" s="5">
        <v>45611.47</v>
      </c>
      <c r="J41" s="20">
        <v>2</v>
      </c>
      <c r="K41" s="20" t="s">
        <v>139</v>
      </c>
      <c r="L41" s="23" t="s">
        <v>140</v>
      </c>
      <c r="M41" s="23">
        <v>64.47</v>
      </c>
    </row>
    <row r="42" spans="2:13" ht="12.75">
      <c r="B42" t="s">
        <v>8</v>
      </c>
      <c r="F42" s="9">
        <f>F41/F40</f>
        <v>1.1269882881992488</v>
      </c>
      <c r="J42" s="20">
        <v>3</v>
      </c>
      <c r="K42" s="20" t="s">
        <v>141</v>
      </c>
      <c r="L42" s="23"/>
      <c r="M42" s="23">
        <v>104</v>
      </c>
    </row>
    <row r="43" spans="1:13" ht="12.75">
      <c r="A43" t="s">
        <v>127</v>
      </c>
      <c r="F43" s="11">
        <f>250+400+250</f>
        <v>900</v>
      </c>
      <c r="J43" s="20">
        <v>4</v>
      </c>
      <c r="K43" s="20" t="s">
        <v>142</v>
      </c>
      <c r="L43" s="23" t="s">
        <v>137</v>
      </c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46511.47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v>1442.4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7224.02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1.77</v>
      </c>
      <c r="E54" t="s">
        <v>14</v>
      </c>
      <c r="F54" s="11">
        <f>E33*D54</f>
        <v>5609.838000000001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5609.838000000001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/>
      <c r="K57" s="20"/>
      <c r="L57" s="34" t="s">
        <v>65</v>
      </c>
      <c r="M57" s="35">
        <f>SUM(M40:M56)</f>
        <v>192.87</v>
      </c>
    </row>
    <row r="58" spans="1:6" ht="12.75">
      <c r="A58" t="s">
        <v>19</v>
      </c>
      <c r="C58">
        <v>167335</v>
      </c>
      <c r="D58">
        <v>228935.4</v>
      </c>
      <c r="E58">
        <v>3169.4</v>
      </c>
      <c r="F58" s="36">
        <f>C58/D58*E58</f>
        <v>2316.5991323316534</v>
      </c>
    </row>
    <row r="59" spans="1:6" ht="12.75">
      <c r="A59" t="s">
        <v>20</v>
      </c>
      <c r="F59" s="36">
        <f>M20</f>
        <v>1243.36683</v>
      </c>
    </row>
    <row r="60" spans="1:6" ht="12.75">
      <c r="A60" t="s">
        <v>21</v>
      </c>
      <c r="F60" s="11">
        <f>M36</f>
        <v>1822.0201354799997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192.87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v>3169.4</v>
      </c>
      <c r="C65" t="s">
        <v>13</v>
      </c>
      <c r="D65" s="11">
        <v>0.31</v>
      </c>
      <c r="E65" t="s">
        <v>14</v>
      </c>
      <c r="F65" s="46">
        <f>B65*D65</f>
        <v>982.514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6557.370097811653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0.18</v>
      </c>
      <c r="E70" t="s">
        <v>14</v>
      </c>
      <c r="F70" s="46">
        <f>B70*D70</f>
        <v>570.492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</v>
      </c>
      <c r="E73" t="s">
        <v>14</v>
      </c>
      <c r="F73" s="11">
        <f>B73*D73</f>
        <v>3169.4</v>
      </c>
    </row>
    <row r="74" spans="1:6" ht="12.75">
      <c r="A74" s="10" t="s">
        <v>29</v>
      </c>
      <c r="F74" s="33">
        <f>F70+F73</f>
        <v>3739.892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1.76</v>
      </c>
      <c r="E77" t="s">
        <v>14</v>
      </c>
      <c r="F77" s="11">
        <f>B77*D77</f>
        <v>5578.144</v>
      </c>
    </row>
    <row r="78" spans="1:6" ht="12.75">
      <c r="A78" s="10" t="s">
        <v>32</v>
      </c>
      <c r="F78" s="33">
        <f>SUM(F77)</f>
        <v>5578.144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28709.264097811654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1665.1373176730758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30374.401415484732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129</v>
      </c>
    </row>
    <row r="84" spans="1:6" ht="12.75">
      <c r="A84" s="13"/>
      <c r="B84" s="40">
        <v>42583</v>
      </c>
      <c r="C84" s="41">
        <v>-119923</v>
      </c>
      <c r="D84" s="44">
        <f>F44</f>
        <v>46511.47</v>
      </c>
      <c r="E84" s="44">
        <f>F82</f>
        <v>30374.401415484732</v>
      </c>
      <c r="F84" s="45">
        <f>C84+D84-E84</f>
        <v>-103785.93141548472</v>
      </c>
    </row>
    <row r="86" spans="1:6" ht="13.5" thickBot="1">
      <c r="A86" t="s">
        <v>112</v>
      </c>
      <c r="C86" s="53">
        <v>42583</v>
      </c>
      <c r="D86" s="8" t="s">
        <v>113</v>
      </c>
      <c r="E86" s="53" t="s">
        <v>132</v>
      </c>
      <c r="F86" t="s">
        <v>114</v>
      </c>
    </row>
    <row r="87" spans="1:7" ht="13.5" thickBot="1">
      <c r="A87" t="s">
        <v>115</v>
      </c>
      <c r="F87" s="54">
        <f>E84</f>
        <v>30374.401415484732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2016-10-21T12:25:38Z</dcterms:modified>
  <cp:category/>
  <cp:version/>
  <cp:contentType/>
  <cp:contentStatus/>
</cp:coreProperties>
</file>