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<sst xmlns="http://schemas.openxmlformats.org/spreadsheetml/2006/main" count="156" uniqueCount="133">
  <si>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</si>
  <si>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</si>
  <si>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</si>
  <si>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</si>
  <si>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</si>
  <si>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</si>
  <si>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</si>
  <si>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</si>
  <si>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</si>
  <si>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</si>
  <si>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</si>
  <si>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</si>
  <si>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</si>
  <si>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</si>
  <si>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</si>
  <si>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</si>
  <si>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</si>
  <si>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</si>
  <si>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</si>
  <si>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</si>
  <si>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</si>
  <si>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</si>
  <si>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</si>
  <si>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</si>
  <si>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</si>
  <si>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</si>
  <si>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</si>
  <si>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</si>
  <si>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</si>
  <si>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</si>
  <si>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</si>
  <si>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</si>
  <si>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</si>
  <si>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</si>
  <si>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</si>
  <si>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</si>
  <si>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</si>
  <si>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</si>
  <si>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</si>
  <si>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</si>
  <si>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</si>
  <si>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</si>
  <si>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</si>
  <si>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</si>
  <si>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</si>
  <si>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</si>
  <si>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</si>
  <si>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</si>
  <si>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</si>
  <si>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</si>
  <si>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</si>
  <si>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</si>
  <si>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</si>
  <si>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</si>
  <si>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</si>
  <si>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</si>
  <si>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</si>
  <si>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</si>
  <si>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</si>
  <si>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</si>
  <si>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</si>
  <si>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</si>
  <si>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</si>
  <si>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</si>
  <si>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</si>
  <si>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</si>
  <si>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</si>
  <si>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</si>
  <si>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</si>
  <si>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</si>
  <si>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</si>
  <si>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</si>
  <si>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</si>
  <si>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</si>
  <si>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</si>
  <si>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</si>
  <si>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</si>
  <si>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Кровли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</si>
  <si>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</si>
  <si>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</si>
  <si>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</si>
  <si>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</si>
  <si>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</si>
  <si>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</si>
  <si>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</si>
  <si>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</si>
  <si>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</si>
  <si>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</si>
  <si>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</si>
  <si>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</si>
  <si>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</si>
  <si>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</si>
  <si>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</si>
  <si>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</si>
  <si>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</si>
  <si>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</si>
  <si>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</si>
  <si>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</si>
  <si>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</si>
  <si>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</si>
  <si>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</si>
  <si>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</si>
  <si>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</si>
  <si>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</si>
  <si>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</si>
  <si>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</si>
  <si>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</si>
  <si>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</si>
  <si>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</si>
  <si>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</si>
  <si>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</si>
  <si>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</si>
  <si>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</si>
  <si>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</si>
  <si>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</si>
  <si>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</si>
  <si>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</si>
  <si>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</si>
  <si>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</si>
  <si>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</si>
  <si>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</si>
  <si>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</si>
  <si>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</si>
  <si>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</si>
  <si>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</si>
  <si>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</si>
  <si>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</si>
  <si>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>директора: Падуна Э.В. Действующего на основании _Устава__________________</t>
  </si>
  <si>
    <t>Рязаньгоргаз (тех.обслуживание и ремонт)</t>
  </si>
  <si>
    <t>ост.на 01.09</t>
  </si>
  <si>
    <t>августа</t>
  </si>
  <si>
    <t xml:space="preserve">                               за   август  2016 г.</t>
  </si>
  <si>
    <t>31.09.2016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</si>
</sst>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2">
      <selection activeCell="D76" sqref="D76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5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99</v>
      </c>
      <c r="D2" s="8">
        <v>8</v>
      </c>
      <c r="K2" t="s">
        <v>131</v>
      </c>
    </row>
    <row r="3" spans="1:13" ht="12.75">
      <c r="A3" t="s">
        <v>100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101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102</v>
      </c>
      <c r="J5" s="15"/>
      <c r="K5" s="15"/>
      <c r="L5" s="21" t="s">
        <v>41</v>
      </c>
      <c r="M5" s="21"/>
    </row>
    <row r="6" spans="1:13" ht="12.75">
      <c r="A6" t="s">
        <v>103</v>
      </c>
      <c r="J6" s="20">
        <v>1</v>
      </c>
      <c r="K6" s="20" t="s">
        <v>77</v>
      </c>
      <c r="L6" s="25">
        <v>1.33</v>
      </c>
      <c r="M6" s="48">
        <f>L6*114.3*1.202</f>
        <v>182.726838</v>
      </c>
    </row>
    <row r="7" spans="2:13" ht="12.75">
      <c r="B7" t="s">
        <v>104</v>
      </c>
      <c r="C7" s="1" t="s">
        <v>105</v>
      </c>
      <c r="D7" s="8" t="s">
        <v>126</v>
      </c>
      <c r="J7" s="14">
        <v>2</v>
      </c>
      <c r="K7" s="14" t="s">
        <v>44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106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107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108</v>
      </c>
      <c r="J11" s="16"/>
      <c r="K11" s="18" t="s">
        <v>49</v>
      </c>
      <c r="L11" s="23"/>
      <c r="M11" s="48">
        <f t="shared" si="0"/>
        <v>0</v>
      </c>
    </row>
    <row r="12" spans="5:13" ht="12.75">
      <c r="E12" t="s">
        <v>109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110</v>
      </c>
      <c r="J13" s="16"/>
      <c r="K13" s="18" t="s">
        <v>79</v>
      </c>
      <c r="L13" s="23"/>
      <c r="M13" s="48">
        <f t="shared" si="0"/>
        <v>0</v>
      </c>
    </row>
    <row r="14" spans="1:13" ht="12.75">
      <c r="A14" t="s">
        <v>111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112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113</v>
      </c>
      <c r="J16" s="15" t="s">
        <v>52</v>
      </c>
      <c r="K16" s="26" t="s">
        <v>53</v>
      </c>
      <c r="L16" s="21"/>
      <c r="M16" s="48">
        <f t="shared" si="0"/>
        <v>0</v>
      </c>
    </row>
    <row r="17" spans="5:13" ht="12.75">
      <c r="E17" t="s">
        <v>114</v>
      </c>
      <c r="J17" s="15" t="s">
        <v>54</v>
      </c>
      <c r="K17" s="26" t="s">
        <v>81</v>
      </c>
      <c r="L17" s="21">
        <v>0</v>
      </c>
      <c r="M17" s="48">
        <f t="shared" si="0"/>
        <v>0</v>
      </c>
    </row>
    <row r="18" spans="5:13" ht="12.75">
      <c r="E18" t="s">
        <v>115</v>
      </c>
      <c r="J18" s="15" t="s">
        <v>56</v>
      </c>
      <c r="K18" s="26" t="s">
        <v>55</v>
      </c>
      <c r="L18" s="21"/>
      <c r="M18" s="48">
        <f t="shared" si="0"/>
        <v>0</v>
      </c>
    </row>
    <row r="19" spans="1:13" ht="12.75">
      <c r="A19" t="s">
        <v>116</v>
      </c>
      <c r="J19" s="16" t="s">
        <v>80</v>
      </c>
      <c r="K19" s="18" t="s">
        <v>57</v>
      </c>
      <c r="L19" s="23">
        <v>0.5</v>
      </c>
      <c r="M19" s="48">
        <f t="shared" si="0"/>
        <v>68.6943</v>
      </c>
    </row>
    <row r="20" spans="1:13" ht="12.75">
      <c r="A20" t="s">
        <v>117</v>
      </c>
      <c r="J20" s="20"/>
      <c r="K20" s="27" t="s">
        <v>58</v>
      </c>
      <c r="L20" s="28">
        <f>SUM(L6:L19)</f>
        <v>1.83</v>
      </c>
      <c r="M20" s="34">
        <f>SUM(M6:M19)</f>
        <v>251.42113799999998</v>
      </c>
    </row>
    <row r="21" spans="1:11" ht="12.75">
      <c r="A21" t="s">
        <v>127</v>
      </c>
      <c r="K21" s="1" t="s">
        <v>59</v>
      </c>
    </row>
    <row r="22" spans="1:13" ht="12.75">
      <c r="A22" t="s">
        <v>118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119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120</v>
      </c>
      <c r="J24" s="23">
        <v>1</v>
      </c>
      <c r="K24" s="43"/>
      <c r="L24" s="23"/>
      <c r="M24" s="33">
        <f aca="true" t="shared" si="1" ref="M24:M33">L24*114.3*1.202*1.15</f>
        <v>0</v>
      </c>
    </row>
    <row r="25" spans="1:13" ht="12.75">
      <c r="A25" t="s">
        <v>121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122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123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124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125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702</v>
      </c>
      <c r="F33" t="s">
        <v>66</v>
      </c>
      <c r="J33" s="25">
        <v>10</v>
      </c>
      <c r="K33" s="44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66</v>
      </c>
      <c r="J34" s="20"/>
      <c r="K34" s="30" t="s">
        <v>58</v>
      </c>
      <c r="L34" s="28">
        <f>SUM(L33:L33)</f>
        <v>0</v>
      </c>
      <c r="M34" s="3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42.1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v>5251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2937.76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0.559466768234622</v>
      </c>
      <c r="J42" s="23">
        <v>5</v>
      </c>
      <c r="K42" s="43"/>
      <c r="L42" s="23"/>
      <c r="M42" s="23"/>
    </row>
    <row r="43" spans="1:13" ht="12.75">
      <c r="A43" s="3" t="s">
        <v>9</v>
      </c>
      <c r="B43" s="3"/>
      <c r="C43" s="3"/>
      <c r="D43" s="3"/>
      <c r="E43" s="1"/>
      <c r="F43" s="8">
        <f>F41</f>
        <v>2937.76</v>
      </c>
      <c r="J43" s="23">
        <v>6</v>
      </c>
      <c r="K43" s="43"/>
      <c r="L43" s="23"/>
      <c r="M43" s="23"/>
    </row>
    <row r="44" spans="10:13" ht="12.75">
      <c r="J44" s="23">
        <v>7</v>
      </c>
      <c r="K44" s="43"/>
      <c r="L44" s="23"/>
      <c r="M44" s="23"/>
    </row>
    <row r="45" spans="2:13" ht="12.75">
      <c r="B45" s="1" t="s">
        <v>10</v>
      </c>
      <c r="C45" s="1"/>
      <c r="J45" s="23">
        <v>8</v>
      </c>
      <c r="K45" s="43"/>
      <c r="L45" s="23"/>
      <c r="M45" s="23"/>
    </row>
    <row r="46" spans="10:13" ht="12.75">
      <c r="J46" s="23">
        <v>9</v>
      </c>
      <c r="K46" s="43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3">
        <v>10</v>
      </c>
      <c r="K47" s="43"/>
      <c r="L47" s="23"/>
      <c r="M47" s="23"/>
    </row>
    <row r="48" spans="1:13" ht="12.75">
      <c r="A48" t="s">
        <v>12</v>
      </c>
      <c r="F48" s="11">
        <v>923.07</v>
      </c>
      <c r="J48" s="23">
        <v>11</v>
      </c>
      <c r="K48" s="43"/>
      <c r="L48" s="23"/>
      <c r="M48" s="23"/>
    </row>
    <row r="49" spans="1:13" ht="12.75">
      <c r="A49" s="6" t="s">
        <v>15</v>
      </c>
      <c r="J49" s="23">
        <v>12</v>
      </c>
      <c r="K49" s="43"/>
      <c r="L49" s="23"/>
      <c r="M49" s="23"/>
    </row>
    <row r="50" spans="1:13" ht="12.75">
      <c r="A50" s="6" t="s">
        <v>82</v>
      </c>
      <c r="E50" s="5">
        <v>0</v>
      </c>
      <c r="F50" s="5">
        <f>E50*E33</f>
        <v>0</v>
      </c>
      <c r="J50" s="23">
        <v>13</v>
      </c>
      <c r="K50" s="43"/>
      <c r="L50" s="23"/>
      <c r="M50" s="23"/>
    </row>
    <row r="51" spans="1:13" ht="12.75">
      <c r="A51" s="4" t="s">
        <v>34</v>
      </c>
      <c r="F51" s="32">
        <f>F48+F49+F50</f>
        <v>923.07</v>
      </c>
      <c r="J51" s="23">
        <v>14</v>
      </c>
      <c r="K51" s="43"/>
      <c r="L51" s="23"/>
      <c r="M51" s="23"/>
    </row>
    <row r="52" spans="1:13" ht="12.75">
      <c r="A52" s="4" t="s">
        <v>16</v>
      </c>
      <c r="J52" s="25">
        <v>15</v>
      </c>
      <c r="K52" s="44"/>
      <c r="L52" s="25"/>
      <c r="M52" s="25"/>
    </row>
    <row r="53" spans="1:13" ht="12.75">
      <c r="A53" t="s">
        <v>74</v>
      </c>
      <c r="D53" s="5">
        <v>1.77</v>
      </c>
      <c r="E53" t="s">
        <v>14</v>
      </c>
      <c r="F53" s="11">
        <f>E33*D53</f>
        <v>1242.54</v>
      </c>
      <c r="J53" s="20"/>
      <c r="K53" s="20"/>
      <c r="L53" s="31" t="s">
        <v>65</v>
      </c>
      <c r="M53" s="34">
        <f>SUM(M38:M52)</f>
        <v>0</v>
      </c>
    </row>
    <row r="54" spans="1:6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2">
        <f>SUM(F53:F54)</f>
        <v>1242.54</v>
      </c>
    </row>
    <row r="56" spans="1:2" ht="12.75">
      <c r="A56" s="4" t="s">
        <v>18</v>
      </c>
      <c r="B56" s="4"/>
    </row>
    <row r="57" spans="1:6" ht="12.75">
      <c r="A57" t="s">
        <v>19</v>
      </c>
      <c r="C57" s="52">
        <v>167335</v>
      </c>
      <c r="D57">
        <v>228935.4</v>
      </c>
      <c r="E57">
        <v>702</v>
      </c>
      <c r="F57" s="36">
        <f>C57/D57*E57</f>
        <v>513.1105543310471</v>
      </c>
    </row>
    <row r="58" spans="1:6" ht="12.75">
      <c r="A58" t="s">
        <v>20</v>
      </c>
      <c r="F58" s="36">
        <f>M20</f>
        <v>251.42113799999998</v>
      </c>
    </row>
    <row r="59" spans="1:6" ht="12.75">
      <c r="A59" t="s">
        <v>21</v>
      </c>
      <c r="F59" s="11">
        <f>M34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702</v>
      </c>
      <c r="C64" t="s">
        <v>13</v>
      </c>
      <c r="D64" s="11">
        <v>0.31</v>
      </c>
      <c r="E64" t="s">
        <v>14</v>
      </c>
      <c r="F64" s="11">
        <f>B64*D64</f>
        <v>217.62</v>
      </c>
    </row>
    <row r="65" spans="1:6" ht="12.75">
      <c r="A65" s="52" t="s">
        <v>128</v>
      </c>
      <c r="B65" s="52"/>
      <c r="C65" s="52"/>
      <c r="D65" s="56"/>
      <c r="E65" s="52"/>
      <c r="F65" s="56">
        <v>0</v>
      </c>
    </row>
    <row r="66" spans="1:6" ht="12.75">
      <c r="A66" t="s">
        <v>83</v>
      </c>
      <c r="D66" s="11">
        <v>0</v>
      </c>
      <c r="F66" s="11">
        <f>D66*E33</f>
        <v>0</v>
      </c>
    </row>
    <row r="67" spans="1:6" ht="12.75">
      <c r="A67" s="4" t="s">
        <v>25</v>
      </c>
      <c r="B67" s="10"/>
      <c r="C67" s="10"/>
      <c r="F67" s="32">
        <f>SUM(F57:F66)</f>
        <v>982.151692331047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702</v>
      </c>
      <c r="C69" t="s">
        <v>66</v>
      </c>
      <c r="D69" s="5">
        <v>0.18</v>
      </c>
      <c r="E69" t="s">
        <v>14</v>
      </c>
      <c r="F69" s="11">
        <f>B69*D69</f>
        <v>126.36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702</v>
      </c>
      <c r="C72" t="s">
        <v>13</v>
      </c>
      <c r="D72" s="11">
        <v>1</v>
      </c>
      <c r="E72" t="s">
        <v>14</v>
      </c>
      <c r="F72" s="11">
        <f>B72*D72</f>
        <v>702</v>
      </c>
    </row>
    <row r="73" spans="1:6" ht="12.75">
      <c r="A73" s="4" t="s">
        <v>29</v>
      </c>
      <c r="F73" s="32">
        <f>F69+F72</f>
        <v>828.36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702</v>
      </c>
      <c r="C76" t="s">
        <v>13</v>
      </c>
      <c r="D76" s="11">
        <v>1.76</v>
      </c>
      <c r="E76" t="s">
        <v>14</v>
      </c>
      <c r="F76" s="11">
        <f>B76*D76</f>
        <v>1235.52</v>
      </c>
    </row>
    <row r="77" spans="1:6" ht="12.75">
      <c r="A77" s="4" t="s">
        <v>32</v>
      </c>
      <c r="F77" s="8">
        <f>SUM(F76)</f>
        <v>1235.52</v>
      </c>
    </row>
    <row r="78" spans="1:6" ht="12.75">
      <c r="A78" s="49" t="s">
        <v>76</v>
      </c>
      <c r="B78" s="47"/>
      <c r="C78" s="47"/>
      <c r="D78" s="50">
        <v>0</v>
      </c>
      <c r="E78" s="47"/>
      <c r="F78" s="51">
        <f>D78*E33</f>
        <v>0</v>
      </c>
    </row>
    <row r="79" spans="1:6" ht="12.75">
      <c r="A79" s="1" t="s">
        <v>33</v>
      </c>
      <c r="B79" s="1"/>
      <c r="F79" s="32">
        <f>F51+F55+F67+F73+F77+F78</f>
        <v>5211.641692331047</v>
      </c>
    </row>
    <row r="80" spans="1:6" ht="12.75">
      <c r="A80" s="1" t="s">
        <v>75</v>
      </c>
      <c r="B80" s="37"/>
      <c r="C80" s="37">
        <v>0.028</v>
      </c>
      <c r="D80" s="1"/>
      <c r="E80" s="1"/>
      <c r="F80" s="32">
        <f>F79*2.8%</f>
        <v>145.9259673852693</v>
      </c>
    </row>
    <row r="81" spans="1:9" ht="15">
      <c r="A81" s="12" t="s">
        <v>35</v>
      </c>
      <c r="B81" s="12"/>
      <c r="C81" s="12"/>
      <c r="D81" s="12"/>
      <c r="E81" s="12"/>
      <c r="F81" s="35">
        <f>F79+F80</f>
        <v>5357.5676597163165</v>
      </c>
      <c r="I81" s="7"/>
    </row>
    <row r="82" spans="2:6" ht="12.75">
      <c r="B82" s="38" t="s">
        <v>68</v>
      </c>
      <c r="C82" s="39" t="s">
        <v>69</v>
      </c>
      <c r="D82" s="22" t="s">
        <v>70</v>
      </c>
      <c r="E82" s="22" t="s">
        <v>71</v>
      </c>
      <c r="F82" s="42" t="s">
        <v>129</v>
      </c>
    </row>
    <row r="83" spans="1:6" ht="12.75">
      <c r="A83" s="13"/>
      <c r="B83" s="40">
        <v>42583</v>
      </c>
      <c r="C83" s="41">
        <v>-272933</v>
      </c>
      <c r="D83" s="45">
        <f>F43</f>
        <v>2937.76</v>
      </c>
      <c r="E83" s="45">
        <f>F81</f>
        <v>5357.5676597163165</v>
      </c>
      <c r="F83" s="46">
        <f>C83+D83-E83</f>
        <v>-275352.8076597163</v>
      </c>
    </row>
    <row r="84" spans="3:5" ht="12.75">
      <c r="C84" s="8"/>
      <c r="D84" s="8"/>
      <c r="E84" s="8"/>
    </row>
    <row r="85" spans="1:6" ht="13.5" thickBot="1">
      <c r="A85" t="s">
        <v>84</v>
      </c>
      <c r="C85" s="53">
        <v>42583</v>
      </c>
      <c r="D85" s="8" t="s">
        <v>85</v>
      </c>
      <c r="E85" s="53" t="s">
        <v>132</v>
      </c>
      <c r="F85" t="s">
        <v>86</v>
      </c>
    </row>
    <row r="86" spans="1:7" ht="13.5" thickBot="1">
      <c r="A86" t="s">
        <v>87</v>
      </c>
      <c r="F86" s="54">
        <f>E83</f>
        <v>5357.5676597163165</v>
      </c>
      <c r="G86" t="s">
        <v>14</v>
      </c>
    </row>
    <row r="87" ht="12.75">
      <c r="A87" t="s">
        <v>88</v>
      </c>
    </row>
    <row r="88" ht="12.75">
      <c r="A88" t="s">
        <v>89</v>
      </c>
    </row>
    <row r="89" ht="12.75">
      <c r="A89" t="s">
        <v>90</v>
      </c>
    </row>
    <row r="90" ht="12.75">
      <c r="A90" t="s">
        <v>91</v>
      </c>
    </row>
    <row r="91" ht="12.75">
      <c r="A91" t="s">
        <v>92</v>
      </c>
    </row>
    <row r="92" ht="12.75">
      <c r="A92" t="s">
        <v>93</v>
      </c>
    </row>
    <row r="93" ht="12.75">
      <c r="A93" t="s">
        <v>94</v>
      </c>
    </row>
    <row r="95" ht="12.75">
      <c r="B95" t="s">
        <v>95</v>
      </c>
    </row>
    <row r="97" ht="12.75">
      <c r="A97" t="s">
        <v>96</v>
      </c>
    </row>
    <row r="100" ht="12.75">
      <c r="A100" t="s">
        <v>97</v>
      </c>
    </row>
    <row r="103" ht="12.75">
      <c r="A103" t="s">
        <v>98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2014-09-30T10:12:53Z</cp:lastPrinted>
  <dcterms:created xsi:type="dcterms:W3CDTF">2008-08-18T07:30:19Z</dcterms:created>
  <dcterms:modified xsi:type="dcterms:W3CDTF">2016-10-18T06:26:30Z</dcterms:modified>
  <cp:category/>
  <cp:version/>
  <cp:contentType/>
  <cp:contentStatus/>
</cp:coreProperties>
</file>