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<sst xmlns="http://schemas.openxmlformats.org/spreadsheetml/2006/main" count="171" uniqueCount="147">
  <si>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</si>
  <si>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</si>
  <si>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</si>
  <si>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</si>
  <si>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</si>
  <si>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</si>
  <si>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</si>
  <si>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</si>
  <si>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</si>
  <si>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</si>
  <si>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</si>
  <si>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</si>
  <si>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</si>
  <si>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</si>
  <si>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</si>
  <si>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</si>
  <si>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</si>
  <si>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</si>
  <si>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</si>
  <si>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</si>
  <si>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</si>
  <si>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</si>
  <si>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</si>
  <si>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</si>
  <si>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</si>
  <si>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</si>
  <si>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</si>
  <si>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</si>
  <si>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</si>
  <si>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</si>
  <si>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</si>
  <si>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</si>
  <si>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</si>
  <si>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</si>
  <si>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</si>
  <si>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</si>
  <si>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</si>
  <si>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</si>
  <si>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</si>
  <si>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</si>
  <si>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</si>
  <si>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</si>
  <si>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</si>
  <si>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</si>
  <si>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</si>
  <si>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</si>
  <si>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</si>
  <si>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</si>
  <si>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</si>
  <si>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</si>
  <si>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</si>
  <si>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</si>
  <si>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</si>
  <si>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</si>
  <si>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</si>
  <si>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</si>
  <si>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</si>
  <si>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</si>
  <si>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</si>
  <si>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</si>
  <si>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</si>
  <si>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</si>
  <si>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</si>
  <si>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</si>
  <si>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</si>
  <si>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</si>
  <si>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</si>
  <si>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</si>
  <si>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</si>
  <si>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</si>
  <si>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</si>
  <si>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</si>
  <si>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</si>
  <si>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</si>
  <si>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</si>
  <si>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</si>
  <si>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</si>
  <si>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</si>
  <si>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</si>
  <si>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</si>
  <si>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</si>
  <si>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</si>
  <si>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</si>
  <si>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</si>
  <si>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</si>
  <si>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</si>
  <si>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</si>
  <si>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</si>
  <si>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</si>
  <si>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</si>
  <si>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</si>
  <si>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</si>
  <si>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</si>
  <si>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</si>
  <si>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</si>
  <si>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</si>
  <si>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</si>
  <si>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</si>
  <si>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</si>
  <si>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</si>
  <si>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</si>
  <si>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</si>
  <si>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</si>
  <si>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</si>
  <si>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</si>
  <si>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</si>
  <si>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</si>
  <si>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</si>
  <si>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</si>
  <si>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</si>
  <si>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</si>
  <si>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</si>
  <si>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</si>
  <si>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</si>
  <si>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</si>
  <si>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</si>
  <si>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</si>
  <si>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</si>
  <si>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</si>
  <si>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</si>
  <si>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</si>
  <si>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</si>
  <si>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</si>
  <si>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</si>
  <si>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</si>
  <si>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</si>
  <si>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</si>
  <si>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</si>
  <si>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мая</t>
  </si>
  <si>
    <t>ост.на 01.06</t>
  </si>
  <si>
    <t xml:space="preserve">                               за   май  2016 г.</t>
  </si>
  <si>
    <t>смена труб д 110 пвх (4мп) п-д1-4</t>
  </si>
  <si>
    <t>смена труб д 50 пвх (1мп) п-д1-5</t>
  </si>
  <si>
    <t>труба д 110 пвх (4мп)</t>
  </si>
  <si>
    <t>4мп</t>
  </si>
  <si>
    <t>муфта 110 комп.</t>
  </si>
  <si>
    <t>3шт</t>
  </si>
  <si>
    <t>тройник 110 пвх</t>
  </si>
  <si>
    <t>2шт</t>
  </si>
  <si>
    <t>переход 110</t>
  </si>
  <si>
    <t>1шт</t>
  </si>
  <si>
    <t xml:space="preserve">труба д 50 пвх </t>
  </si>
  <si>
    <t>тройник 50</t>
  </si>
  <si>
    <t>диск</t>
  </si>
  <si>
    <t>смена ламп (17шт) п-д1,2,3,т.п.</t>
  </si>
  <si>
    <t>лампа</t>
  </si>
  <si>
    <t>17шт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</si>
</sst>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6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5">
      <selection activeCell="M48" sqref="M4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t="s">
        <v>130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128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2:13" ht="12.75">
      <c r="B7" t="s">
        <v>90</v>
      </c>
      <c r="C7" s="1" t="s">
        <v>91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3.31</v>
      </c>
      <c r="M13" s="45">
        <f t="shared" si="0"/>
        <v>454.7562659999999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309.12435</v>
      </c>
    </row>
    <row r="19" spans="1:13" ht="12.75">
      <c r="A19" t="s">
        <v>102</v>
      </c>
      <c r="J19" s="16" t="s">
        <v>80</v>
      </c>
      <c r="K19" s="18" t="s">
        <v>57</v>
      </c>
      <c r="L19" s="23">
        <v>0.5</v>
      </c>
      <c r="M19" s="45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6.0600000000000005</v>
      </c>
      <c r="M20" s="34">
        <f>SUM(M6:M19)</f>
        <v>832.5749159999999</v>
      </c>
    </row>
    <row r="21" spans="1:11" ht="12.75">
      <c r="A21" t="s">
        <v>127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131</v>
      </c>
      <c r="L24" s="25">
        <f>0.04*146.9</f>
        <v>5.876</v>
      </c>
      <c r="M24" s="33">
        <f>L24*114.3*1.202*1.15</f>
        <v>928.3897256399999</v>
      </c>
    </row>
    <row r="25" spans="1:13" ht="12.75">
      <c r="A25" t="s">
        <v>107</v>
      </c>
      <c r="J25" s="20">
        <v>2</v>
      </c>
      <c r="K25" s="20" t="s">
        <v>132</v>
      </c>
      <c r="L25" s="45">
        <f>0.01*133.04</f>
        <v>1.3304</v>
      </c>
      <c r="M25" s="33">
        <f aca="true" t="shared" si="1" ref="M25:M35">L25*114.3*1.202*1.15</f>
        <v>210.19906245599995</v>
      </c>
    </row>
    <row r="26" spans="1:13" ht="12.75">
      <c r="A26" t="s">
        <v>108</v>
      </c>
      <c r="J26" s="20">
        <v>3</v>
      </c>
      <c r="K26" s="20" t="s">
        <v>144</v>
      </c>
      <c r="L26" s="25">
        <f>0.17*7.1</f>
        <v>1.207</v>
      </c>
      <c r="M26" s="33">
        <f t="shared" si="1"/>
        <v>190.70224623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8.413400000000001</v>
      </c>
      <c r="M36" s="34">
        <f>SUM(M24:M35)</f>
        <v>1329.2910343259998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40349.39</v>
      </c>
      <c r="J40" s="20">
        <v>1</v>
      </c>
      <c r="K40" s="20" t="s">
        <v>133</v>
      </c>
      <c r="L40" s="52" t="s">
        <v>134</v>
      </c>
      <c r="M40" s="25">
        <f>2*395</f>
        <v>790</v>
      </c>
    </row>
    <row r="41" spans="1:13" ht="12.75">
      <c r="A41" t="s">
        <v>7</v>
      </c>
      <c r="F41" s="5">
        <v>38904.89</v>
      </c>
      <c r="J41" s="20">
        <v>2</v>
      </c>
      <c r="K41" s="20" t="s">
        <v>135</v>
      </c>
      <c r="L41" s="25" t="s">
        <v>136</v>
      </c>
      <c r="M41" s="25">
        <f>3*68</f>
        <v>204</v>
      </c>
    </row>
    <row r="42" spans="2:13" ht="12.75">
      <c r="B42" t="s">
        <v>8</v>
      </c>
      <c r="F42" s="9">
        <f>F41/F40</f>
        <v>0.9642002022831077</v>
      </c>
      <c r="J42" s="20">
        <v>3</v>
      </c>
      <c r="K42" s="20" t="s">
        <v>137</v>
      </c>
      <c r="L42" s="25" t="s">
        <v>138</v>
      </c>
      <c r="M42" s="25">
        <f>2*108.01</f>
        <v>216.02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139</v>
      </c>
      <c r="L43" s="25" t="s">
        <v>140</v>
      </c>
      <c r="M43" s="25">
        <v>115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39804.89</v>
      </c>
      <c r="J44" s="20">
        <v>5</v>
      </c>
      <c r="K44" s="20" t="s">
        <v>141</v>
      </c>
      <c r="L44" s="25" t="s">
        <v>140</v>
      </c>
      <c r="M44" s="25">
        <v>84</v>
      </c>
    </row>
    <row r="45" spans="10:13" ht="12.75">
      <c r="J45" s="20">
        <v>6</v>
      </c>
      <c r="K45" s="20" t="s">
        <v>142</v>
      </c>
      <c r="L45" s="25" t="s">
        <v>140</v>
      </c>
      <c r="M45" s="25">
        <v>108.01</v>
      </c>
    </row>
    <row r="46" spans="2:13" ht="12.75">
      <c r="B46" s="1" t="s">
        <v>10</v>
      </c>
      <c r="C46" s="1"/>
      <c r="J46" s="20">
        <v>7</v>
      </c>
      <c r="K46" s="20" t="s">
        <v>143</v>
      </c>
      <c r="L46" s="25" t="s">
        <v>138</v>
      </c>
      <c r="M46" s="25">
        <f>2*51.6</f>
        <v>103.2</v>
      </c>
    </row>
    <row r="47" spans="10:13" ht="12.75">
      <c r="J47" s="20">
        <v>8</v>
      </c>
      <c r="K47" s="20" t="s">
        <v>145</v>
      </c>
      <c r="L47" s="25" t="s">
        <v>146</v>
      </c>
      <c r="M47" s="25">
        <f>17*13.45</f>
        <v>228.64999999999998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v>1923.2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7704.82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1.77</v>
      </c>
      <c r="E54" t="s">
        <v>14</v>
      </c>
      <c r="F54" s="11">
        <f>E33*D54</f>
        <v>5587.005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5587.005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165964</v>
      </c>
      <c r="D58">
        <v>228935.4</v>
      </c>
      <c r="E58">
        <v>3156.5</v>
      </c>
      <c r="F58" s="35">
        <f>C58/D58*E58</f>
        <v>2288.267196772539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832.5749159999999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1329.2910343259998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v>0</v>
      </c>
      <c r="J61" s="20"/>
      <c r="K61" s="20"/>
      <c r="L61" s="31" t="s">
        <v>65</v>
      </c>
      <c r="M61" s="28">
        <f>SUM(M40:M60)</f>
        <v>1848.88</v>
      </c>
    </row>
    <row r="62" spans="1:6" ht="12.75">
      <c r="A62" t="s">
        <v>22</v>
      </c>
      <c r="F62" s="5">
        <f>M61</f>
        <v>1848.88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0.4</v>
      </c>
      <c r="E65" t="s">
        <v>14</v>
      </c>
      <c r="F65" s="5">
        <f>B65*D65</f>
        <v>1262.6000000000001</v>
      </c>
    </row>
    <row r="66" spans="1:6" ht="12.75">
      <c r="A66" s="47" t="s">
        <v>78</v>
      </c>
      <c r="B66" s="47"/>
      <c r="C66" s="47"/>
      <c r="D66" s="50"/>
      <c r="E66" s="47"/>
      <c r="F66" s="48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7561.613147098539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0.21</v>
      </c>
      <c r="E70" t="s">
        <v>14</v>
      </c>
      <c r="F70" s="11">
        <f>B70*D70</f>
        <v>662.865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0.98</v>
      </c>
      <c r="E73" t="s">
        <v>14</v>
      </c>
      <c r="F73" s="11">
        <f>B73*D73</f>
        <v>3093.37</v>
      </c>
    </row>
    <row r="74" spans="1:6" ht="12.75">
      <c r="A74" s="4" t="s">
        <v>29</v>
      </c>
      <c r="F74" s="32">
        <f>F70+F73</f>
        <v>3756.2349999999997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2.01</v>
      </c>
      <c r="E77" t="s">
        <v>14</v>
      </c>
      <c r="F77" s="5">
        <f>B77*D77</f>
        <v>6344.565</v>
      </c>
    </row>
    <row r="78" spans="1:6" ht="12.75">
      <c r="A78" s="4" t="s">
        <v>32</v>
      </c>
      <c r="F78" s="8">
        <f>SUM(F77)</f>
        <v>6344.565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30954.23814709854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1795.3458125317152</v>
      </c>
      <c r="I81" s="7"/>
    </row>
    <row r="82" spans="1:6" ht="15">
      <c r="A82" s="12" t="s">
        <v>35</v>
      </c>
      <c r="B82" s="12"/>
      <c r="C82" s="12"/>
      <c r="D82" s="12"/>
      <c r="E82" s="12"/>
      <c r="F82" s="42">
        <f>F80+F81</f>
        <v>32749.583959630254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129</v>
      </c>
    </row>
    <row r="84" spans="1:6" ht="12.75">
      <c r="A84" s="13"/>
      <c r="B84" s="39">
        <v>42491</v>
      </c>
      <c r="C84" s="40">
        <v>-8584</v>
      </c>
      <c r="D84" s="43">
        <f>F44</f>
        <v>39804.89</v>
      </c>
      <c r="E84" s="43">
        <f>F82</f>
        <v>32749.583959630254</v>
      </c>
      <c r="F84" s="44">
        <f>C84+D84-E84</f>
        <v>-1528.6939596302545</v>
      </c>
    </row>
    <row r="86" spans="1:6" ht="13.5" thickBot="1">
      <c r="A86" t="s">
        <v>112</v>
      </c>
      <c r="C86" s="54">
        <v>42491</v>
      </c>
      <c r="D86" s="8" t="s">
        <v>113</v>
      </c>
      <c r="E86" s="54">
        <v>42521</v>
      </c>
      <c r="F86" t="s">
        <v>114</v>
      </c>
    </row>
    <row r="87" spans="1:7" ht="13.5" thickBot="1">
      <c r="A87" t="s">
        <v>115</v>
      </c>
      <c r="F87" s="55">
        <f>E84</f>
        <v>32749.583959630254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2016-08-15T10:16:06Z</dcterms:modified>
  <cp:category/>
  <cp:version/>
  <cp:contentType/>
  <cp:contentStatus/>
</cp:coreProperties>
</file>