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<sst xmlns="http://schemas.openxmlformats.org/spreadsheetml/2006/main" count="166" uniqueCount="146">
  <si>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</si>
  <si>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</si>
  <si>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</si>
  <si>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</si>
  <si>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</si>
  <si>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</si>
  <si>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</si>
  <si>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</si>
  <si>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</si>
  <si>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</si>
  <si>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</si>
  <si>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</si>
  <si>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</si>
  <si>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</si>
  <si>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</si>
  <si>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</si>
  <si>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</si>
  <si>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</si>
  <si>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</si>
  <si>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</si>
  <si>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</si>
  <si>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</si>
  <si>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</si>
  <si>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</si>
  <si>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</si>
  <si>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</si>
  <si>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</si>
  <si>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</si>
  <si>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</si>
  <si>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</si>
  <si>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</si>
  <si>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</si>
  <si>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</si>
  <si>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</si>
  <si>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</si>
  <si>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</si>
  <si>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</si>
  <si>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</si>
  <si>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</si>
  <si>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</si>
  <si>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</si>
  <si>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</si>
  <si>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</si>
  <si>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</si>
  <si>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</si>
  <si>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</si>
  <si>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</si>
  <si>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</si>
  <si>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</si>
  <si>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</si>
  <si>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</si>
  <si>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</si>
  <si>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</si>
  <si>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</si>
  <si>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</si>
  <si>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</si>
  <si>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</si>
  <si>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</si>
  <si>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</si>
  <si>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</si>
  <si>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</si>
  <si>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</si>
  <si>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</si>
  <si>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</si>
  <si>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</si>
  <si>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</si>
  <si>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</si>
  <si>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</si>
  <si>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</si>
  <si>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</si>
  <si>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</si>
  <si>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</si>
  <si>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</si>
  <si>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</si>
  <si>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</si>
  <si>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</si>
  <si>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</si>
  <si>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</si>
  <si>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</si>
  <si>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</si>
  <si>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</si>
  <si>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</si>
  <si>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</si>
  <si>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</si>
  <si>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</si>
  <si>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</si>
  <si>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</si>
  <si>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</si>
  <si>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</si>
  <si>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</si>
  <si>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</si>
  <si>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</si>
  <si>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</si>
  <si>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</si>
  <si>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</si>
  <si>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</si>
  <si>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</si>
  <si>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</si>
  <si>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</si>
  <si>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</si>
  <si>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</si>
  <si>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</si>
  <si>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</si>
  <si>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</si>
  <si>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</si>
  <si>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</si>
  <si>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</si>
  <si>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</si>
  <si>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</si>
  <si>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</si>
  <si>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</si>
  <si>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</si>
  <si>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</si>
  <si>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</si>
  <si>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</si>
  <si>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</si>
  <si>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</si>
  <si>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</si>
  <si>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</si>
  <si>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</si>
  <si>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</si>
  <si>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</si>
  <si>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</si>
  <si>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</si>
  <si>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</si>
  <si>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</si>
  <si>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</si>
  <si>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</si>
  <si>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</si>
  <si>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</si>
  <si>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</si>
  <si>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</si>
  <si>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</si>
  <si>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01.06</t>
  </si>
  <si>
    <t>промывка, опрессовка системы отопления</t>
  </si>
  <si>
    <t>демонтаж, монтаж эл.узла (1шт)</t>
  </si>
  <si>
    <t xml:space="preserve">ремонт шиферной кровли </t>
  </si>
  <si>
    <t>пена</t>
  </si>
  <si>
    <t>4шт</t>
  </si>
  <si>
    <t>сауфлекс</t>
  </si>
  <si>
    <t>1шт</t>
  </si>
  <si>
    <t>герметик кров.</t>
  </si>
  <si>
    <t>3шт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</si>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</sst>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6</v>
      </c>
      <c r="K2" t="s">
        <v>132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131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3.95</v>
      </c>
      <c r="M6" s="46">
        <f>L6*114.3*1.202</f>
        <v>542.68497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5.890000000000001</v>
      </c>
      <c r="M20" s="34">
        <f>SUM(M6:M19)</f>
        <v>809.218854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134</v>
      </c>
      <c r="L24" s="25">
        <v>108.45</v>
      </c>
      <c r="M24" s="33">
        <f aca="true" t="shared" si="1" ref="M24:M32">L24*114.3*1.202*1.15</f>
        <v>17134.7627205</v>
      </c>
    </row>
    <row r="25" spans="1:13" ht="12.75">
      <c r="A25" t="s">
        <v>109</v>
      </c>
      <c r="J25" s="20">
        <v>2</v>
      </c>
      <c r="K25" s="20" t="s">
        <v>135</v>
      </c>
      <c r="L25" s="25">
        <v>3.12</v>
      </c>
      <c r="M25" s="33">
        <f t="shared" si="1"/>
        <v>492.95029679999993</v>
      </c>
    </row>
    <row r="26" spans="1:13" ht="12.75">
      <c r="A26" t="s">
        <v>110</v>
      </c>
      <c r="J26" s="20">
        <v>3</v>
      </c>
      <c r="K26" s="20" t="s">
        <v>136</v>
      </c>
      <c r="L26" s="25">
        <v>4.58</v>
      </c>
      <c r="M26" s="33">
        <f t="shared" si="1"/>
        <v>723.6257562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143</v>
      </c>
      <c r="L27" s="25">
        <f>0.07*7.1</f>
        <v>0.497</v>
      </c>
      <c r="M27" s="33">
        <f t="shared" si="1"/>
        <v>78.52445433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108.45</v>
      </c>
      <c r="M33" s="34">
        <f>SUM(M24:M32)</f>
        <v>18429.86322783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 t="s">
        <v>138</v>
      </c>
      <c r="M37" s="25">
        <f>4*374.67</f>
        <v>1498.68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25">
        <v>353</v>
      </c>
    </row>
    <row r="39" spans="10:13" ht="12.75">
      <c r="J39" s="20">
        <v>3</v>
      </c>
      <c r="K39" s="20" t="s">
        <v>141</v>
      </c>
      <c r="L39" s="25" t="s">
        <v>142</v>
      </c>
      <c r="M39" s="25">
        <f>3*681.75</f>
        <v>2045.25</v>
      </c>
    </row>
    <row r="40" spans="1:13" ht="12.75">
      <c r="A40" s="2" t="s">
        <v>6</v>
      </c>
      <c r="F40" s="11">
        <v>36151.89</v>
      </c>
      <c r="J40" s="20">
        <v>4</v>
      </c>
      <c r="K40" s="20" t="s">
        <v>144</v>
      </c>
      <c r="L40" s="25" t="s">
        <v>145</v>
      </c>
      <c r="M40" s="25">
        <f>7*12.5</f>
        <v>87.5</v>
      </c>
    </row>
    <row r="41" spans="1:13" ht="12.75">
      <c r="A41" t="s">
        <v>7</v>
      </c>
      <c r="F41" s="11">
        <v>36786.38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1.0175506730076906</v>
      </c>
      <c r="J42" s="20">
        <v>6</v>
      </c>
      <c r="K42" s="20"/>
      <c r="L42" s="25"/>
      <c r="M42" s="25"/>
    </row>
    <row r="43" spans="1:13" ht="12.75">
      <c r="A43" t="s">
        <v>129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43989.95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(1600+160)*1.202</f>
        <v>2115.52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7897.139999999999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5034.588000000001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5034.588000000001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161506</v>
      </c>
      <c r="D58">
        <v>228935.4</v>
      </c>
      <c r="E58">
        <v>2844.4</v>
      </c>
      <c r="F58" s="35">
        <f>C58/D58*E58</f>
        <v>2006.6257398375262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809.218854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18429.86322783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3984.4300000000003</v>
      </c>
    </row>
    <row r="62" spans="1:6" ht="12.75">
      <c r="A62" t="s">
        <v>22</v>
      </c>
      <c r="F62" s="5">
        <f>M61</f>
        <v>3984.4300000000003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</v>
      </c>
      <c r="E65" t="s">
        <v>14</v>
      </c>
      <c r="F65" s="11">
        <f>B65*D65</f>
        <v>853.32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26083.457821667525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</v>
      </c>
      <c r="E70" t="s">
        <v>14</v>
      </c>
      <c r="F70" s="11">
        <f>B70*D70</f>
        <v>568.88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1.01</v>
      </c>
      <c r="F73" s="11">
        <f>B73*D73</f>
        <v>2872.844</v>
      </c>
    </row>
    <row r="74" spans="1:6" ht="12.75">
      <c r="A74" s="4" t="s">
        <v>28</v>
      </c>
      <c r="B74" s="1"/>
      <c r="F74" s="32">
        <f>F70+F73</f>
        <v>3441.724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1.98</v>
      </c>
      <c r="F77" s="5">
        <f>B77*D77</f>
        <v>5631.912</v>
      </c>
    </row>
    <row r="78" spans="1:6" ht="12.75">
      <c r="A78" s="4" t="s">
        <v>30</v>
      </c>
      <c r="B78" s="1"/>
      <c r="F78" s="8">
        <f>SUM(F77)</f>
        <v>5631.912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48088.82182166753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2789.1516656567164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50877.97348732425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133</v>
      </c>
    </row>
    <row r="84" spans="1:6" ht="12.75">
      <c r="A84" s="13"/>
      <c r="B84" s="39">
        <v>42522</v>
      </c>
      <c r="C84" s="40">
        <v>-226735</v>
      </c>
      <c r="D84" s="43">
        <f>F44</f>
        <v>43989.95</v>
      </c>
      <c r="E84" s="43">
        <f>F82</f>
        <v>50877.97348732425</v>
      </c>
      <c r="F84" s="44">
        <f>C84+D84-E84</f>
        <v>-233623.02348732424</v>
      </c>
    </row>
    <row r="86" spans="1:6" ht="13.5" thickBot="1">
      <c r="A86" t="s">
        <v>114</v>
      </c>
      <c r="C86" s="55">
        <v>42522</v>
      </c>
      <c r="D86" s="8" t="s">
        <v>115</v>
      </c>
      <c r="E86" s="55">
        <v>42551</v>
      </c>
      <c r="F86" t="s">
        <v>116</v>
      </c>
    </row>
    <row r="87" spans="1:7" ht="13.5" thickBot="1">
      <c r="A87" t="s">
        <v>117</v>
      </c>
      <c r="F87" s="56">
        <f>E84</f>
        <v>50877.97348732425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2016-09-01T13:30:47Z</dcterms:modified>
  <cp:category/>
  <cp:version/>
  <cp:contentType/>
  <cp:contentStatus/>
</cp:coreProperties>
</file>