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<sst xmlns="http://schemas.openxmlformats.org/spreadsheetml/2006/main" count="167" uniqueCount="144">
  <si>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</si>
  <si>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</si>
  <si>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</si>
  <si>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</si>
  <si>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</si>
  <si>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</si>
  <si>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</si>
  <si>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</si>
  <si>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</si>
  <si>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</si>
  <si>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</si>
  <si>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</si>
  <si>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</si>
  <si>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</si>
  <si>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</si>
  <si>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</si>
  <si>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</si>
  <si>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</si>
  <si>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</si>
  <si>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</si>
  <si>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</si>
  <si>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</si>
  <si>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</si>
  <si>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</si>
  <si>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</si>
  <si>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</si>
  <si>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</si>
  <si>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</si>
  <si>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</si>
  <si>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</si>
  <si>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</si>
  <si>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</si>
  <si>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</si>
  <si>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</si>
  <si>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</si>
  <si>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</si>
  <si>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</si>
  <si>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</si>
  <si>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</si>
  <si>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</si>
  <si>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</si>
  <si>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</si>
  <si>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</si>
  <si>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</si>
  <si>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</si>
  <si>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</si>
  <si>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</si>
  <si>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</si>
  <si>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</si>
  <si>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</si>
  <si>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</si>
  <si>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</si>
  <si>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</si>
  <si>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</si>
  <si>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</si>
  <si>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</si>
  <si>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</si>
  <si>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</si>
  <si>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</si>
  <si>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</si>
  <si>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</si>
  <si>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</si>
  <si>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</si>
  <si>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</si>
  <si>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</si>
  <si>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</si>
  <si>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</si>
  <si>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</si>
  <si>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</si>
  <si>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</si>
  <si>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</si>
  <si>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</si>
  <si>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</si>
  <si>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</si>
  <si>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</si>
  <si>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</si>
  <si>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</si>
  <si>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</si>
  <si>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</si>
  <si>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</si>
  <si>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</si>
  <si>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</si>
  <si>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</si>
  <si>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</si>
  <si>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</si>
  <si>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</si>
  <si>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</si>
  <si>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</si>
  <si>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</si>
  <si>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</si>
  <si>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</si>
  <si>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</si>
  <si>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</si>
  <si>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</si>
  <si>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</si>
  <si>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</si>
  <si>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</si>
  <si>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</si>
  <si>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</si>
  <si>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</si>
  <si>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</si>
  <si>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</si>
  <si>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</si>
  <si>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</si>
  <si>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</si>
  <si>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</si>
  <si>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</si>
  <si>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</si>
  <si>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</si>
  <si>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</si>
  <si>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</si>
  <si>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</si>
  <si>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</si>
  <si>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</si>
  <si>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</si>
  <si>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</si>
  <si>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</si>
  <si>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</si>
  <si>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</si>
  <si>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</si>
  <si>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</si>
  <si>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</si>
  <si>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</si>
  <si>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</si>
  <si>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</si>
  <si>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</si>
  <si>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</si>
  <si>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</si>
  <si>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</si>
  <si>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сентября</t>
  </si>
  <si>
    <t xml:space="preserve">                               за   сентябрь  2016 г.</t>
  </si>
  <si>
    <t>ост.на 01.10</t>
  </si>
  <si>
    <t>услуги спецтехники по вывозу мусора</t>
  </si>
  <si>
    <t>эластобит</t>
  </si>
  <si>
    <t>газ-пропан</t>
  </si>
  <si>
    <t>мастика</t>
  </si>
  <si>
    <t xml:space="preserve">ремонт мягкой кровли (50м2) </t>
  </si>
  <si>
    <t>ремонт кровли козырька подъезда 3,4 (20м2)</t>
  </si>
  <si>
    <t>7 рул.</t>
  </si>
  <si>
    <t>25 кг</t>
  </si>
  <si>
    <t>12 кг</t>
  </si>
  <si>
    <t>смена ламп (17шт) п-д1,3,4,5</t>
  </si>
  <si>
    <t>лампа</t>
  </si>
  <si>
    <t>17шт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</si>
</sst>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47" sqref="M4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0.87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9</v>
      </c>
      <c r="K2" t="s">
        <v>130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129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90</v>
      </c>
      <c r="C7" s="1" t="s">
        <v>91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3.3</v>
      </c>
      <c r="M13" s="46">
        <f t="shared" si="0"/>
        <v>453.38237999999996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1.65</v>
      </c>
      <c r="M16" s="46">
        <f t="shared" si="0"/>
        <v>226.69118999999998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7.699999999999999</v>
      </c>
      <c r="M20" s="32">
        <f>SUM(M6:M19)</f>
        <v>1057.8922199999997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136</v>
      </c>
      <c r="L24" s="46">
        <f>0.5*146.47</f>
        <v>73.235</v>
      </c>
      <c r="M24" s="31">
        <f aca="true" t="shared" si="1" ref="M24:M37">L24*114.3*1.202*1.15</f>
        <v>11570.902239149998</v>
      </c>
    </row>
    <row r="25" spans="1:13" ht="12.75">
      <c r="A25" t="s">
        <v>107</v>
      </c>
      <c r="J25" s="20">
        <v>2</v>
      </c>
      <c r="K25" s="20" t="s">
        <v>137</v>
      </c>
      <c r="L25" s="25">
        <f>0.2*146.47</f>
        <v>29.294</v>
      </c>
      <c r="M25" s="31">
        <f t="shared" si="1"/>
        <v>4628.36089566</v>
      </c>
    </row>
    <row r="26" spans="1:13" ht="12.75">
      <c r="A26" t="s">
        <v>108</v>
      </c>
      <c r="J26" s="20">
        <v>3</v>
      </c>
      <c r="K26" s="20" t="s">
        <v>141</v>
      </c>
      <c r="L26" s="25">
        <f>0.17*7.1</f>
        <v>1.207</v>
      </c>
      <c r="M26" s="31">
        <f t="shared" si="1"/>
        <v>190.70224623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28">
        <f>SUM(L24:L37)</f>
        <v>103.73599999999999</v>
      </c>
      <c r="M38" s="32">
        <f>SUM(M24:M37)</f>
        <v>16389.965381039998</v>
      </c>
    </row>
    <row r="39" ht="12.75">
      <c r="K39" s="1" t="s">
        <v>62</v>
      </c>
    </row>
    <row r="40" spans="1:13" ht="12.75">
      <c r="A40" s="2" t="s">
        <v>6</v>
      </c>
      <c r="F40" s="11">
        <v>23601.54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40576.58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1.7192344228385097</v>
      </c>
      <c r="J42" s="20">
        <v>1</v>
      </c>
      <c r="K42" s="20" t="s">
        <v>132</v>
      </c>
      <c r="L42" s="25"/>
      <c r="M42" s="25">
        <f>E33*0.5</f>
        <v>1570.65</v>
      </c>
    </row>
    <row r="43" spans="1:13" ht="12.75">
      <c r="A43" t="s">
        <v>127</v>
      </c>
      <c r="F43" s="11">
        <f>250+400+348.62+250</f>
        <v>1248.62</v>
      </c>
      <c r="J43" s="20">
        <v>2</v>
      </c>
      <c r="K43" s="20" t="s">
        <v>133</v>
      </c>
      <c r="L43" s="25" t="s">
        <v>138</v>
      </c>
      <c r="M43" s="25">
        <f>7*870</f>
        <v>6090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41825.200000000004</v>
      </c>
      <c r="J44" s="20">
        <v>3</v>
      </c>
      <c r="K44" s="20" t="s">
        <v>134</v>
      </c>
      <c r="L44" s="23" t="s">
        <v>139</v>
      </c>
      <c r="M44" s="23">
        <f>25*58.18</f>
        <v>1454.5</v>
      </c>
    </row>
    <row r="45" spans="10:13" ht="12.75">
      <c r="J45" s="20">
        <v>4</v>
      </c>
      <c r="K45" s="20" t="s">
        <v>135</v>
      </c>
      <c r="L45" s="23" t="s">
        <v>140</v>
      </c>
      <c r="M45" s="23">
        <f>12*160.07</f>
        <v>1920.84</v>
      </c>
    </row>
    <row r="46" spans="2:13" ht="12.75">
      <c r="B46" s="1" t="s">
        <v>10</v>
      </c>
      <c r="C46" s="1"/>
      <c r="J46" s="20">
        <v>5</v>
      </c>
      <c r="K46" s="20" t="s">
        <v>142</v>
      </c>
      <c r="L46" s="23" t="s">
        <v>143</v>
      </c>
      <c r="M46" s="23">
        <f>17*13.89</f>
        <v>236.13</v>
      </c>
    </row>
    <row r="47" spans="10:13" ht="12.75">
      <c r="J47" s="20">
        <v>6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8</v>
      </c>
      <c r="K49" s="20"/>
      <c r="L49" s="23"/>
      <c r="M49" s="23"/>
    </row>
    <row r="50" spans="1:13" ht="12.75">
      <c r="A50" s="6" t="s">
        <v>15</v>
      </c>
      <c r="F50" s="11">
        <f>(1292+215.33)*1.202</f>
        <v>1811.8106599999999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7593.43066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1.77</v>
      </c>
      <c r="E54" t="s">
        <v>14</v>
      </c>
      <c r="F54" s="11">
        <f>E33*D54</f>
        <v>5560.101000000001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0.4</v>
      </c>
      <c r="E55" t="s">
        <v>14</v>
      </c>
      <c r="F55" s="11">
        <f>B55*D55</f>
        <v>329.64000000000004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5889.741000000001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161849</v>
      </c>
      <c r="D58">
        <v>228935.4</v>
      </c>
      <c r="E58">
        <v>3141.3</v>
      </c>
      <c r="F58" s="36">
        <f>C58/D58*E58</f>
        <v>2220.7848314415337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1057.8922199999997</v>
      </c>
      <c r="J59" s="20">
        <v>18</v>
      </c>
      <c r="K59" s="20"/>
      <c r="L59" s="23"/>
      <c r="M59" s="23"/>
    </row>
    <row r="60" spans="1:13" ht="12.75">
      <c r="A60" t="s">
        <v>21</v>
      </c>
      <c r="F60" s="11">
        <f>M38</f>
        <v>16389.965381039998</v>
      </c>
      <c r="J60" s="20"/>
      <c r="K60" s="20"/>
      <c r="L60" s="34" t="s">
        <v>65</v>
      </c>
      <c r="M60" s="35">
        <f>SUM(M42:M59)</f>
        <v>11272.119999999999</v>
      </c>
    </row>
    <row r="61" spans="1:6" ht="12.75">
      <c r="A61" t="s">
        <v>73</v>
      </c>
      <c r="F61" s="5">
        <v>1442.4</v>
      </c>
    </row>
    <row r="62" spans="1:6" ht="12.75">
      <c r="A62" t="s">
        <v>22</v>
      </c>
      <c r="F62" s="5">
        <f>M60</f>
        <v>11272.119999999999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3141.3</v>
      </c>
      <c r="C65" t="s">
        <v>13</v>
      </c>
      <c r="D65" s="11">
        <v>0.5</v>
      </c>
      <c r="E65" t="s">
        <v>14</v>
      </c>
      <c r="F65" s="11">
        <f>B65*D65</f>
        <v>1570.65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33953.81243248153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0.19</v>
      </c>
      <c r="E70" t="s">
        <v>14</v>
      </c>
      <c r="F70" s="11">
        <f>B70*D70</f>
        <v>596.8470000000001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0.84</v>
      </c>
      <c r="E73" t="s">
        <v>14</v>
      </c>
      <c r="F73" s="11">
        <f>B73*D73</f>
        <v>2638.692</v>
      </c>
    </row>
    <row r="74" spans="1:6" ht="12.75">
      <c r="A74" s="4" t="s">
        <v>29</v>
      </c>
      <c r="F74" s="33">
        <f>F70+F73</f>
        <v>3235.539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1.7</v>
      </c>
      <c r="E77" t="s">
        <v>14</v>
      </c>
      <c r="F77" s="5">
        <f>B77*D77</f>
        <v>5340.21</v>
      </c>
    </row>
    <row r="78" spans="1:6" ht="12.75">
      <c r="A78" s="4" t="s">
        <v>32</v>
      </c>
      <c r="F78" s="33">
        <f>SUM(F77)</f>
        <v>5340.21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56012.733092481525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3248.7385193639284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59261.47161184545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131</v>
      </c>
    </row>
    <row r="84" spans="1:6" ht="12.75">
      <c r="A84" s="13"/>
      <c r="B84" s="40">
        <v>42614</v>
      </c>
      <c r="C84" s="41">
        <v>78481</v>
      </c>
      <c r="D84" s="44">
        <f>F44</f>
        <v>41825.200000000004</v>
      </c>
      <c r="E84" s="44">
        <f>F82</f>
        <v>59261.47161184545</v>
      </c>
      <c r="F84" s="45">
        <f>C84+D84-E84</f>
        <v>61044.72838815456</v>
      </c>
    </row>
    <row r="86" spans="1:6" ht="13.5" thickBot="1">
      <c r="A86" t="s">
        <v>112</v>
      </c>
      <c r="C86" s="54">
        <v>42614</v>
      </c>
      <c r="D86" s="8" t="s">
        <v>113</v>
      </c>
      <c r="E86" s="54">
        <v>42643</v>
      </c>
      <c r="F86" t="s">
        <v>114</v>
      </c>
    </row>
    <row r="87" spans="1:7" ht="13.5" thickBot="1">
      <c r="A87" t="s">
        <v>115</v>
      </c>
      <c r="F87" s="55">
        <f>E84</f>
        <v>59261.47161184545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2011-12-20T17:56:29Z</cp:lastPrinted>
  <dcterms:created xsi:type="dcterms:W3CDTF">2008-08-18T07:30:19Z</dcterms:created>
  <dcterms:modified xsi:type="dcterms:W3CDTF">2016-12-01T09:32:33Z</dcterms:modified>
  <cp:category/>
  <cp:version/>
  <cp:contentType/>
  <cp:contentStatus/>
</cp:coreProperties>
</file>