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<sst xmlns="http://schemas.openxmlformats.org/spreadsheetml/2006/main" count="166" uniqueCount="143">
  <si>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</si>
  <si>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</si>
  <si>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</si>
  <si>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</si>
  <si>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</si>
  <si>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</si>
  <si>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</si>
  <si>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</si>
  <si>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</si>
  <si>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</si>
  <si>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</si>
  <si>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</si>
  <si>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</si>
  <si>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</si>
  <si>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</si>
  <si>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</si>
  <si>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</si>
  <si>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</si>
  <si>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</si>
  <si>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</si>
  <si>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</si>
  <si>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</si>
  <si>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</si>
  <si>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</si>
  <si>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</si>
  <si>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</si>
  <si>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</si>
  <si>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</si>
  <si>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</si>
  <si>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</si>
  <si>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</si>
  <si>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</si>
  <si>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</si>
  <si>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</si>
  <si>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</si>
  <si>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</si>
  <si>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</si>
  <si>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</si>
  <si>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</si>
  <si>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</si>
  <si>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</si>
  <si>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</si>
  <si>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</si>
  <si>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</si>
  <si>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</si>
  <si>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</si>
  <si>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</si>
  <si>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</si>
  <si>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</si>
  <si>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</si>
  <si>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</si>
  <si>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</si>
  <si>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</si>
  <si>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</si>
  <si>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</si>
  <si>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</si>
  <si>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</si>
  <si>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</si>
  <si>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</si>
  <si>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</si>
  <si>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</si>
  <si>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</si>
  <si>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</si>
  <si>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</si>
  <si>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</si>
  <si>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</si>
  <si>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</si>
  <si>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</si>
  <si>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</si>
  <si>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</si>
  <si>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</si>
  <si>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</si>
  <si>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</si>
  <si>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</si>
  <si>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</si>
  <si>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</si>
  <si>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</si>
  <si>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</si>
  <si>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</si>
  <si>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</si>
  <si>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</si>
  <si>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</si>
  <si>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</si>
  <si>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</si>
  <si>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</si>
  <si>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</si>
  <si>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</si>
  <si>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</si>
  <si>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</si>
  <si>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</si>
  <si>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</si>
  <si>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</si>
  <si>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</si>
  <si>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</si>
  <si>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</si>
  <si>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</si>
  <si>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</si>
  <si>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</si>
  <si>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</si>
  <si>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</si>
  <si>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</si>
  <si>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</si>
  <si>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</si>
  <si>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</si>
  <si>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</si>
  <si>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</si>
  <si>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</si>
  <si>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</si>
  <si>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</si>
  <si>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</si>
  <si>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</si>
  <si>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</si>
  <si>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</si>
  <si>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</si>
  <si>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</si>
  <si>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</si>
  <si>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</si>
  <si>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</si>
  <si>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</si>
  <si>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</si>
  <si>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</si>
  <si>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</si>
  <si>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</si>
  <si>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</si>
  <si>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</si>
  <si>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</si>
  <si>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</si>
  <si>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</si>
  <si>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</si>
  <si>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июля</t>
  </si>
  <si>
    <t xml:space="preserve">                               за   июль  2016 г.</t>
  </si>
  <si>
    <t>ост.на 01.08</t>
  </si>
  <si>
    <t>ремонт кровли (20м2) п-д3,4</t>
  </si>
  <si>
    <t>эластобит</t>
  </si>
  <si>
    <t>2 рул.</t>
  </si>
  <si>
    <t>мастика</t>
  </si>
  <si>
    <t>5кг</t>
  </si>
  <si>
    <t>смена ламп (17шт) п-д 3,4,5</t>
  </si>
  <si>
    <t>лампа</t>
  </si>
  <si>
    <t>17шт</t>
  </si>
  <si>
    <t>смена выключателя ( 1шт) п-д3</t>
  </si>
  <si>
    <t>выключатель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</si>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</sst>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0">
      <selection activeCell="K46" sqref="K46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2.77</v>
      </c>
      <c r="M6" s="46">
        <f>L6*114.3*1.202</f>
        <v>380.566422</v>
      </c>
    </row>
    <row r="7" spans="2:13" ht="12.75">
      <c r="B7" t="s">
        <v>90</v>
      </c>
      <c r="C7" s="1" t="s">
        <v>91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3.3</v>
      </c>
      <c r="M13" s="46">
        <f t="shared" si="0"/>
        <v>453.38237999999996</v>
      </c>
    </row>
    <row r="14" spans="1:13" ht="12.75">
      <c r="A14" t="s">
        <v>97</v>
      </c>
      <c r="J14" s="20">
        <v>5</v>
      </c>
      <c r="K14" s="19" t="s">
        <v>50</v>
      </c>
      <c r="L14" s="25">
        <v>8.47</v>
      </c>
      <c r="M14" s="46">
        <f t="shared" si="0"/>
        <v>1163.681442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17.29</v>
      </c>
      <c r="M20" s="32">
        <f>SUM(M6:M19)</f>
        <v>2375.448894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132</v>
      </c>
      <c r="L24" s="46">
        <f>0.2*146.47</f>
        <v>29.294</v>
      </c>
      <c r="M24" s="31">
        <f aca="true" t="shared" si="1" ref="M24:M37">L24*114.3*1.202*1.15</f>
        <v>4628.36089566</v>
      </c>
    </row>
    <row r="25" spans="1:13" ht="12.75">
      <c r="A25" t="s">
        <v>107</v>
      </c>
      <c r="J25" s="20">
        <v>2</v>
      </c>
      <c r="K25" s="20" t="s">
        <v>137</v>
      </c>
      <c r="L25" s="25">
        <f>0.17*7.1</f>
        <v>1.207</v>
      </c>
      <c r="M25" s="31">
        <f t="shared" si="1"/>
        <v>190.70224623</v>
      </c>
    </row>
    <row r="26" spans="1:13" ht="12.75">
      <c r="A26" t="s">
        <v>108</v>
      </c>
      <c r="J26" s="20">
        <v>3</v>
      </c>
      <c r="K26" s="20" t="s">
        <v>140</v>
      </c>
      <c r="L26" s="25">
        <v>0.24</v>
      </c>
      <c r="M26" s="31">
        <f t="shared" si="1"/>
        <v>37.9192536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28">
        <f>SUM(L24:L37)</f>
        <v>30.741</v>
      </c>
      <c r="M38" s="32">
        <f>SUM(M24:M37)</f>
        <v>4856.98239549</v>
      </c>
    </row>
    <row r="39" ht="12.75">
      <c r="K39" s="1" t="s">
        <v>62</v>
      </c>
    </row>
    <row r="40" spans="1:13" ht="12.75">
      <c r="A40" s="2" t="s">
        <v>6</v>
      </c>
      <c r="F40" s="11">
        <v>39737.7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37170.25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0.93539007038656</v>
      </c>
      <c r="J42" s="20">
        <v>1</v>
      </c>
      <c r="K42" s="20" t="s">
        <v>133</v>
      </c>
      <c r="L42" s="25" t="s">
        <v>134</v>
      </c>
      <c r="M42" s="25">
        <f>2*870</f>
        <v>1740</v>
      </c>
    </row>
    <row r="43" spans="1:13" ht="12.75">
      <c r="A43" t="s">
        <v>127</v>
      </c>
      <c r="F43" s="11">
        <f>250+400+348.62+250</f>
        <v>1248.62</v>
      </c>
      <c r="J43" s="20">
        <v>2</v>
      </c>
      <c r="K43" s="20" t="s">
        <v>135</v>
      </c>
      <c r="L43" s="25" t="s">
        <v>136</v>
      </c>
      <c r="M43" s="25">
        <f>5*160.07</f>
        <v>800.3499999999999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38418.87</v>
      </c>
      <c r="J44" s="20">
        <v>3</v>
      </c>
      <c r="K44" s="20" t="s">
        <v>138</v>
      </c>
      <c r="L44" s="23" t="s">
        <v>139</v>
      </c>
      <c r="M44" s="23">
        <f>17*12.78</f>
        <v>217.26</v>
      </c>
    </row>
    <row r="45" spans="10:13" ht="12.75">
      <c r="J45" s="20">
        <v>4</v>
      </c>
      <c r="K45" s="20" t="s">
        <v>141</v>
      </c>
      <c r="L45" s="23" t="s">
        <v>142</v>
      </c>
      <c r="M45" s="23">
        <v>35.42</v>
      </c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8</v>
      </c>
      <c r="K49" s="20"/>
      <c r="L49" s="23"/>
      <c r="M49" s="23"/>
    </row>
    <row r="50" spans="1:13" ht="12.75">
      <c r="A50" s="6" t="s">
        <v>15</v>
      </c>
      <c r="F50" s="11">
        <f>(1292+215.33)*1.202</f>
        <v>1811.8106599999999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7593.43066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5560.101000000001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0.1</v>
      </c>
      <c r="E55" t="s">
        <v>14</v>
      </c>
      <c r="F55" s="11">
        <f>B55*D55</f>
        <v>82.41000000000001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5642.511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166649</v>
      </c>
      <c r="D58">
        <v>228935.4</v>
      </c>
      <c r="E58">
        <v>3141.3</v>
      </c>
      <c r="F58" s="36">
        <f>C58/D58*E58</f>
        <v>2286.6472537667833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2375.448894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f>M38</f>
        <v>4856.98239549</v>
      </c>
      <c r="J60" s="20"/>
      <c r="K60" s="20"/>
      <c r="L60" s="34" t="s">
        <v>65</v>
      </c>
      <c r="M60" s="35">
        <f>SUM(M42:M59)</f>
        <v>2793.0299999999997</v>
      </c>
    </row>
    <row r="61" spans="1:6" ht="12.75">
      <c r="A61" t="s">
        <v>73</v>
      </c>
      <c r="F61" s="5">
        <v>721.2</v>
      </c>
    </row>
    <row r="62" spans="1:6" ht="12.75">
      <c r="A62" t="s">
        <v>22</v>
      </c>
      <c r="F62" s="5">
        <f>M60</f>
        <v>2793.0299999999997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0.37</v>
      </c>
      <c r="E65" t="s">
        <v>14</v>
      </c>
      <c r="F65" s="11">
        <f>B65*D65</f>
        <v>1162.281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14195.589543256781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0.18</v>
      </c>
      <c r="E70" t="s">
        <v>14</v>
      </c>
      <c r="F70" s="11">
        <f>B70*D70</f>
        <v>565.434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0.92</v>
      </c>
      <c r="E73" t="s">
        <v>14</v>
      </c>
      <c r="F73" s="11">
        <f>B73*D73</f>
        <v>2889.996</v>
      </c>
    </row>
    <row r="74" spans="1:6" ht="12.75">
      <c r="A74" s="4" t="s">
        <v>29</v>
      </c>
      <c r="F74" s="33">
        <f>F70+F73</f>
        <v>3455.4300000000003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2.09</v>
      </c>
      <c r="E77" t="s">
        <v>14</v>
      </c>
      <c r="F77" s="5">
        <f>B77*D77</f>
        <v>6565.317</v>
      </c>
    </row>
    <row r="78" spans="1:6" ht="12.75">
      <c r="A78" s="4" t="s">
        <v>32</v>
      </c>
      <c r="F78" s="33">
        <f>SUM(F77)</f>
        <v>6565.317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37452.278203256785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2172.232135788893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39624.51033904568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42552</v>
      </c>
      <c r="C84" s="41">
        <v>72382</v>
      </c>
      <c r="D84" s="44">
        <f>F44</f>
        <v>38418.87</v>
      </c>
      <c r="E84" s="44">
        <f>F82</f>
        <v>39624.51033904568</v>
      </c>
      <c r="F84" s="45">
        <f>C84+D84-E84</f>
        <v>71176.35966095432</v>
      </c>
    </row>
    <row r="86" spans="1:6" ht="13.5" thickBot="1">
      <c r="A86" t="s">
        <v>112</v>
      </c>
      <c r="C86" s="54">
        <v>42552</v>
      </c>
      <c r="D86" s="8" t="s">
        <v>113</v>
      </c>
      <c r="E86" s="54">
        <v>42582</v>
      </c>
      <c r="F86" t="s">
        <v>114</v>
      </c>
    </row>
    <row r="87" spans="1:7" ht="13.5" thickBot="1">
      <c r="A87" t="s">
        <v>115</v>
      </c>
      <c r="F87" s="55">
        <f>E84</f>
        <v>39624.51033904568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2016-09-22T11:57:12Z</dcterms:modified>
  <cp:category/>
  <cp:version/>
  <cp:contentType/>
  <cp:contentStatus/>
</cp:coreProperties>
</file>