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<sst xmlns="http://schemas.openxmlformats.org/spreadsheetml/2006/main" count="163" uniqueCount="140">
  <si>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</si>
  <si>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</si>
  <si>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</si>
  <si>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</si>
  <si>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</si>
  <si>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</si>
  <si>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</si>
  <si>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</si>
  <si>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</si>
  <si>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</si>
  <si>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</si>
  <si>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</si>
  <si>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</si>
  <si>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</si>
  <si>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</si>
  <si>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</si>
  <si>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</si>
  <si>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</si>
  <si>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</si>
  <si>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</si>
  <si>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</si>
  <si>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</si>
  <si>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</si>
  <si>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</si>
  <si>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</si>
  <si>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</si>
  <si>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</si>
  <si>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</si>
  <si>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</si>
  <si>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</si>
  <si>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</si>
  <si>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</si>
  <si>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</si>
  <si>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</si>
  <si>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</si>
  <si>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</si>
  <si>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</si>
  <si>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</si>
  <si>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</si>
  <si>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</si>
  <si>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</si>
  <si>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</si>
  <si>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</si>
  <si>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</si>
  <si>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</si>
  <si>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</si>
  <si>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</si>
  <si>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</si>
  <si>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</si>
  <si>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</si>
  <si>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</si>
  <si>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</si>
  <si>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</si>
  <si>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</si>
  <si>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</si>
  <si>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</si>
  <si>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</si>
  <si>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</si>
  <si>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</si>
  <si>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</si>
  <si>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</si>
  <si>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</si>
  <si>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</si>
  <si>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</si>
  <si>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</si>
  <si>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</si>
  <si>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</si>
  <si>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</si>
  <si>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</si>
  <si>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</si>
  <si>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</si>
  <si>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</si>
  <si>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</si>
  <si>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</si>
  <si>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</si>
  <si>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</si>
  <si>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</si>
  <si>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</si>
  <si>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</si>
  <si>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</si>
  <si>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</si>
  <si>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</si>
  <si>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</si>
  <si>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</si>
  <si>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</si>
  <si>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</si>
  <si>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</si>
  <si>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</si>
  <si>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</si>
  <si>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</si>
  <si>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</si>
  <si>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</si>
  <si>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</si>
  <si>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</si>
  <si>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</si>
  <si>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</si>
  <si>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</si>
  <si>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</si>
  <si>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</si>
  <si>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</si>
  <si>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</si>
  <si>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</si>
  <si>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</si>
  <si>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</si>
  <si>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</si>
  <si>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</si>
  <si>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</si>
  <si>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</si>
  <si>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</si>
  <si>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</si>
  <si>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</si>
  <si>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</si>
  <si>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</si>
  <si>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</si>
  <si>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</si>
  <si>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</si>
  <si>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</si>
  <si>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</si>
  <si>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</si>
  <si>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</si>
  <si>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</si>
  <si>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</si>
  <si>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</si>
  <si>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</si>
  <si>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</si>
  <si>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</si>
  <si>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</si>
  <si>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</si>
  <si>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</si>
  <si>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</si>
  <si>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</si>
  <si>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</si>
  <si>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</si>
  <si>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ремонт шиферной кровли</t>
  </si>
  <si>
    <t>шифер</t>
  </si>
  <si>
    <t>40 лист.</t>
  </si>
  <si>
    <t>гвозди шиф.</t>
  </si>
  <si>
    <t>5кг</t>
  </si>
  <si>
    <t>соддофлекс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</si>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</sst>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33" sqref="M33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9</v>
      </c>
      <c r="K2" t="s">
        <v>131</v>
      </c>
    </row>
    <row r="3" spans="1:13" ht="12.75">
      <c r="A3" t="s">
        <v>93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130</v>
      </c>
      <c r="G5" s="8" t="s">
        <v>95</v>
      </c>
      <c r="J5" s="15"/>
      <c r="K5" s="15"/>
      <c r="L5" s="21" t="s">
        <v>41</v>
      </c>
      <c r="M5" s="21"/>
    </row>
    <row r="6" spans="1:13" ht="12.75">
      <c r="A6" t="s">
        <v>96</v>
      </c>
      <c r="J6" s="20">
        <v>1</v>
      </c>
      <c r="K6" s="20" t="s">
        <v>78</v>
      </c>
      <c r="L6" s="25">
        <v>0</v>
      </c>
      <c r="M6" s="47">
        <f>L6*114.3*1.202</f>
        <v>0</v>
      </c>
    </row>
    <row r="7" spans="2:13" ht="12.75">
      <c r="B7" t="s">
        <v>97</v>
      </c>
      <c r="C7" s="1" t="s">
        <v>98</v>
      </c>
      <c r="D7" s="8" t="s">
        <v>119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101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103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104</v>
      </c>
      <c r="J14" s="20">
        <v>5</v>
      </c>
      <c r="K14" s="19" t="s">
        <v>50</v>
      </c>
      <c r="L14" s="25"/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107</v>
      </c>
      <c r="J17" s="15" t="s">
        <v>54</v>
      </c>
      <c r="K17" s="26" t="s">
        <v>83</v>
      </c>
      <c r="L17" s="21"/>
      <c r="M17" s="47">
        <f t="shared" si="0"/>
        <v>0</v>
      </c>
    </row>
    <row r="18" spans="5:13" ht="12.75">
      <c r="E18" t="s">
        <v>108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109</v>
      </c>
      <c r="J19" s="16" t="s">
        <v>82</v>
      </c>
      <c r="K19" s="18" t="s">
        <v>57</v>
      </c>
      <c r="L19" s="23"/>
      <c r="M19" s="47">
        <f t="shared" si="0"/>
        <v>0</v>
      </c>
    </row>
    <row r="20" spans="1:13" ht="12.75">
      <c r="A20" t="s">
        <v>110</v>
      </c>
      <c r="J20" s="20"/>
      <c r="K20" s="27" t="s">
        <v>58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59</v>
      </c>
    </row>
    <row r="22" spans="1:13" ht="12.75">
      <c r="A22" t="s">
        <v>111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113</v>
      </c>
      <c r="J24" s="20">
        <v>1</v>
      </c>
      <c r="K24" s="20" t="s">
        <v>133</v>
      </c>
      <c r="L24" s="25">
        <f>0.4*181.2</f>
        <v>72.48</v>
      </c>
      <c r="M24" s="33">
        <f>L24*114.3*1.202</f>
        <v>9957.925728</v>
      </c>
    </row>
    <row r="25" spans="1:13" ht="12.75">
      <c r="A25" t="s">
        <v>114</v>
      </c>
      <c r="J25" s="20">
        <v>2</v>
      </c>
      <c r="K25" s="20"/>
      <c r="L25" s="25"/>
      <c r="M25" s="33">
        <f>L25*114.3*1.202</f>
        <v>0</v>
      </c>
    </row>
    <row r="26" spans="1:13" ht="12.75">
      <c r="A26" t="s">
        <v>115</v>
      </c>
      <c r="J26" s="20"/>
      <c r="K26" s="30" t="s">
        <v>58</v>
      </c>
      <c r="L26" s="28">
        <f>SUM(L24:L24)</f>
        <v>72.48</v>
      </c>
      <c r="M26" s="34">
        <f>SUM(M24:M25)</f>
        <v>9957.925728</v>
      </c>
    </row>
    <row r="27" spans="1:11" ht="12.75">
      <c r="A27" s="52" t="s">
        <v>116</v>
      </c>
      <c r="B27" s="52"/>
      <c r="C27" s="52"/>
      <c r="D27" s="52"/>
      <c r="E27" s="52"/>
      <c r="F27" s="52"/>
      <c r="G27" s="52"/>
      <c r="K27" s="1" t="s">
        <v>62</v>
      </c>
    </row>
    <row r="28" spans="1:13" ht="12.75">
      <c r="A28" t="s">
        <v>117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118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 t="s">
        <v>134</v>
      </c>
      <c r="L30" s="25" t="s">
        <v>135</v>
      </c>
      <c r="M30" s="25">
        <f>40*263.13</f>
        <v>10525.2</v>
      </c>
    </row>
    <row r="31" spans="2:13" ht="12.75">
      <c r="B31" t="s">
        <v>0</v>
      </c>
      <c r="J31" s="20">
        <v>2</v>
      </c>
      <c r="K31" s="20" t="s">
        <v>136</v>
      </c>
      <c r="L31" s="25" t="s">
        <v>137</v>
      </c>
      <c r="M31" s="25">
        <f>5*79.2</f>
        <v>396</v>
      </c>
    </row>
    <row r="32" spans="10:13" ht="12.75">
      <c r="J32" s="20">
        <v>3</v>
      </c>
      <c r="K32" s="20" t="s">
        <v>138</v>
      </c>
      <c r="L32" s="25" t="s">
        <v>139</v>
      </c>
      <c r="M32" s="25">
        <f>3*353.38</f>
        <v>1060.1399999999999</v>
      </c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1" t="s">
        <v>65</v>
      </c>
      <c r="M35" s="34">
        <f>SUM(M30:M34)</f>
        <v>11981.34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7431.3</v>
      </c>
    </row>
    <row r="41" spans="1:6" ht="12.75">
      <c r="A41" t="s">
        <v>7</v>
      </c>
      <c r="F41" s="5">
        <v>5305.03</v>
      </c>
    </row>
    <row r="42" spans="2:6" ht="12.75">
      <c r="B42" t="s">
        <v>8</v>
      </c>
      <c r="F42" s="9">
        <f>F41/F40</f>
        <v>0.7138764415378197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5305.03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2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1.77</v>
      </c>
      <c r="E54" t="s">
        <v>15</v>
      </c>
      <c r="F54" s="11">
        <f>E33*D54</f>
        <v>1015.272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1015.272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161849</v>
      </c>
      <c r="D58">
        <v>228935.4</v>
      </c>
      <c r="E58">
        <v>573.6</v>
      </c>
      <c r="F58" s="35">
        <f>C58/D58*E58</f>
        <v>405.5143346114232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M26</f>
        <v>9957.925728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11981.34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0.5</v>
      </c>
      <c r="E65" t="s">
        <v>15</v>
      </c>
      <c r="F65" s="11">
        <f>B65*D65</f>
        <v>286.8</v>
      </c>
    </row>
    <row r="66" spans="1:6" ht="12.75">
      <c r="A66" s="51" t="s">
        <v>76</v>
      </c>
      <c r="B66" s="51"/>
      <c r="C66" s="51"/>
      <c r="D66" s="55"/>
      <c r="E66" s="51"/>
      <c r="F66" s="55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22631.580062611425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0.19</v>
      </c>
      <c r="E70" t="s">
        <v>15</v>
      </c>
      <c r="F70" s="11">
        <f>B70*D70</f>
        <v>108.98400000000001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0.84</v>
      </c>
      <c r="E73" t="s">
        <v>15</v>
      </c>
      <c r="F73" s="11">
        <f>B73*D73</f>
        <v>481.824</v>
      </c>
    </row>
    <row r="74" spans="1:6" ht="12.75">
      <c r="A74" s="4" t="s">
        <v>30</v>
      </c>
      <c r="F74" s="32">
        <f>F70+F73</f>
        <v>590.808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1.7</v>
      </c>
      <c r="E77" t="s">
        <v>15</v>
      </c>
      <c r="F77" s="11">
        <f>B77*D77</f>
        <v>975.12</v>
      </c>
    </row>
    <row r="78" spans="1:6" ht="12.75">
      <c r="A78" s="4" t="s">
        <v>32</v>
      </c>
      <c r="F78" s="32">
        <f>SUM(F77)</f>
        <v>975.12</v>
      </c>
    </row>
    <row r="79" spans="1:6" ht="12.75">
      <c r="A79" s="48" t="s">
        <v>79</v>
      </c>
      <c r="B79" s="45"/>
      <c r="C79" s="45"/>
      <c r="D79" s="49">
        <v>0</v>
      </c>
      <c r="E79" s="45"/>
      <c r="F79" s="50">
        <f>D79*E33</f>
        <v>0</v>
      </c>
    </row>
    <row r="80" spans="1:6" ht="12.75">
      <c r="A80" s="1" t="s">
        <v>33</v>
      </c>
      <c r="B80" s="1"/>
      <c r="F80" s="32">
        <f>F52+F56+F68+F74+F78+F79</f>
        <v>25212.780062611426</v>
      </c>
    </row>
    <row r="81" spans="1:9" ht="12.75">
      <c r="A81" s="1" t="s">
        <v>77</v>
      </c>
      <c r="B81" s="36"/>
      <c r="C81" s="36">
        <v>0.058</v>
      </c>
      <c r="D81" s="1"/>
      <c r="E81" s="1"/>
      <c r="F81" s="32">
        <f>F80*5.8%</f>
        <v>1462.3412436314627</v>
      </c>
      <c r="I81" s="7"/>
    </row>
    <row r="82" spans="1:6" ht="15">
      <c r="A82" s="12" t="s">
        <v>35</v>
      </c>
      <c r="B82" s="12"/>
      <c r="C82" s="12"/>
      <c r="D82" s="12"/>
      <c r="E82" s="12"/>
      <c r="F82" s="44">
        <f>F80+F81</f>
        <v>26675.121306242887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42614</v>
      </c>
      <c r="C84" s="40">
        <v>25080</v>
      </c>
      <c r="D84" s="42">
        <f>F44</f>
        <v>5305.03</v>
      </c>
      <c r="E84" s="42">
        <f>F82</f>
        <v>26675.121306242887</v>
      </c>
      <c r="F84" s="43">
        <f>C84+D84-E84</f>
        <v>3709.908693757112</v>
      </c>
    </row>
    <row r="86" spans="1:6" ht="13.5" thickBot="1">
      <c r="A86" t="s">
        <v>86</v>
      </c>
      <c r="C86" s="53">
        <v>42614</v>
      </c>
      <c r="D86" s="8" t="s">
        <v>87</v>
      </c>
      <c r="E86" s="53">
        <v>42643</v>
      </c>
      <c r="F86" t="s">
        <v>88</v>
      </c>
    </row>
    <row r="87" spans="1:7" ht="13.5" thickBot="1">
      <c r="A87" t="s">
        <v>89</v>
      </c>
      <c r="F87" s="54">
        <f>E84</f>
        <v>26675.121306242887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2016-11-23T12:35:17Z</dcterms:modified>
  <cp:category/>
  <cp:version/>
  <cp:contentType/>
  <cp:contentStatus/>
</cp:coreProperties>
</file>